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gries\Downloads\"/>
    </mc:Choice>
  </mc:AlternateContent>
  <xr:revisionPtr revIDLastSave="0" documentId="8_{FB1B25B1-F255-47DE-8C5B-CE19C5C730DF}" xr6:coauthVersionLast="47" xr6:coauthVersionMax="47" xr10:uidLastSave="{00000000-0000-0000-0000-000000000000}"/>
  <bookViews>
    <workbookView xWindow="-120" yWindow="-120" windowWidth="29040" windowHeight="15720" xr2:uid="{06BE4B5C-E4EA-42D4-86BA-E4E15C4784D6}"/>
  </bookViews>
  <sheets>
    <sheet name="3 month balance &amp; Tx" sheetId="6" r:id="rId1"/>
    <sheet name="Avg of transaction type" sheetId="4" r:id="rId2"/>
    <sheet name="Schedule of Investments STBF" sheetId="7" r:id="rId3"/>
    <sheet name="Schedule of Investments D2D" sheetId="8" r:id="rId4"/>
    <sheet name="Sheet3" sheetId="5" state="hidden" r:id="rId5"/>
  </sheets>
  <externalReferences>
    <externalReference r:id="rId6"/>
  </externalReferences>
  <definedNames>
    <definedName name="_xlnm._FilterDatabase" localSheetId="3" hidden="1">'Schedule of Investments D2D'!$A$4:$K$187</definedName>
    <definedName name="_xlnm._FilterDatabase" localSheetId="2" hidden="1">'Schedule of Investments STBF'!$A$4:$L$258</definedName>
    <definedName name="_xlnm.Print_Area" localSheetId="3">'Schedule of Investments D2D'!$A$1:$K$187</definedName>
    <definedName name="_xlnm.Print_Area" localSheetId="2">'Schedule of Investments STBF'!$A$1:$L$258</definedName>
    <definedName name="_xlnm.Print_Titles" localSheetId="3">'Schedule of Investments D2D'!$4:$5</definedName>
    <definedName name="_xlnm.Print_Titles" localSheetId="2">'Schedule of Investments STBF'!$4:$5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5" i="8" l="1"/>
  <c r="I185" i="8"/>
  <c r="G185" i="8"/>
  <c r="K184" i="8"/>
  <c r="J184" i="8"/>
  <c r="K183" i="8"/>
  <c r="J183" i="8"/>
  <c r="K182" i="8"/>
  <c r="J182" i="8"/>
  <c r="K181" i="8"/>
  <c r="J181" i="8"/>
  <c r="I178" i="8"/>
  <c r="G178" i="8"/>
  <c r="K177" i="8"/>
  <c r="J177" i="8"/>
  <c r="K176" i="8"/>
  <c r="J176" i="8"/>
  <c r="K175" i="8"/>
  <c r="J175" i="8"/>
  <c r="K174" i="8"/>
  <c r="J174" i="8"/>
  <c r="K173" i="8"/>
  <c r="J173" i="8"/>
  <c r="K172" i="8"/>
  <c r="J172" i="8"/>
  <c r="K171" i="8"/>
  <c r="J171" i="8"/>
  <c r="K170" i="8"/>
  <c r="J170" i="8"/>
  <c r="K169" i="8"/>
  <c r="J169" i="8"/>
  <c r="K168" i="8"/>
  <c r="J168" i="8"/>
  <c r="K167" i="8"/>
  <c r="J167" i="8"/>
  <c r="K166" i="8"/>
  <c r="J166" i="8"/>
  <c r="K165" i="8"/>
  <c r="J165" i="8"/>
  <c r="K164" i="8"/>
  <c r="K178" i="8" s="1"/>
  <c r="J164" i="8"/>
  <c r="K163" i="8"/>
  <c r="J163" i="8"/>
  <c r="I160" i="8"/>
  <c r="G160" i="8"/>
  <c r="K159" i="8"/>
  <c r="J159" i="8"/>
  <c r="K158" i="8"/>
  <c r="J158" i="8"/>
  <c r="K157" i="8"/>
  <c r="J157" i="8"/>
  <c r="K156" i="8"/>
  <c r="J156" i="8"/>
  <c r="K155" i="8"/>
  <c r="J155" i="8"/>
  <c r="K154" i="8"/>
  <c r="J154" i="8"/>
  <c r="K153" i="8"/>
  <c r="J153" i="8"/>
  <c r="K152" i="8"/>
  <c r="J152" i="8"/>
  <c r="K151" i="8"/>
  <c r="J151" i="8"/>
  <c r="K150" i="8"/>
  <c r="J150" i="8"/>
  <c r="K149" i="8"/>
  <c r="J149" i="8"/>
  <c r="K148" i="8"/>
  <c r="J148" i="8"/>
  <c r="K147" i="8"/>
  <c r="J147" i="8"/>
  <c r="K146" i="8"/>
  <c r="J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K160" i="8" s="1"/>
  <c r="J135" i="8"/>
  <c r="K134" i="8"/>
  <c r="J134" i="8"/>
  <c r="I131" i="8"/>
  <c r="G131" i="8"/>
  <c r="K130" i="8"/>
  <c r="J130" i="8"/>
  <c r="K129" i="8"/>
  <c r="J129" i="8"/>
  <c r="K128" i="8"/>
  <c r="J128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K103" i="8"/>
  <c r="J103" i="8"/>
  <c r="K102" i="8"/>
  <c r="J102" i="8"/>
  <c r="K101" i="8"/>
  <c r="K131" i="8" s="1"/>
  <c r="J101" i="8"/>
  <c r="K100" i="8"/>
  <c r="J100" i="8"/>
  <c r="I97" i="8"/>
  <c r="G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8" i="8"/>
  <c r="J58" i="8"/>
  <c r="K57" i="8"/>
  <c r="J57" i="8"/>
  <c r="K56" i="8"/>
  <c r="J56" i="8"/>
  <c r="K55" i="8"/>
  <c r="K97" i="8" s="1"/>
  <c r="J55" i="8"/>
  <c r="K52" i="8"/>
  <c r="I52" i="8"/>
  <c r="G52" i="8"/>
  <c r="K51" i="8"/>
  <c r="J51" i="8"/>
  <c r="K48" i="8"/>
  <c r="I48" i="8"/>
  <c r="G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I22" i="8"/>
  <c r="G22" i="8"/>
  <c r="K21" i="8"/>
  <c r="J21" i="8"/>
  <c r="K20" i="8"/>
  <c r="J20" i="8"/>
  <c r="K19" i="8"/>
  <c r="K22" i="8" s="1"/>
  <c r="J19" i="8"/>
  <c r="I16" i="8"/>
  <c r="G16" i="8"/>
  <c r="G187" i="8" s="1"/>
  <c r="K15" i="8"/>
  <c r="J15" i="8"/>
  <c r="K14" i="8"/>
  <c r="J14" i="8"/>
  <c r="K13" i="8"/>
  <c r="J13" i="8"/>
  <c r="K12" i="8"/>
  <c r="J12" i="8"/>
  <c r="K11" i="8"/>
  <c r="K16" i="8" s="1"/>
  <c r="J11" i="8"/>
  <c r="K8" i="8"/>
  <c r="I8" i="8"/>
  <c r="G8" i="8"/>
  <c r="K7" i="8"/>
  <c r="J7" i="8"/>
  <c r="I256" i="7" l="1"/>
  <c r="G256" i="7"/>
  <c r="I252" i="7"/>
  <c r="G252" i="7"/>
  <c r="I248" i="7"/>
  <c r="G248" i="7"/>
  <c r="I141" i="7"/>
  <c r="G141" i="7"/>
  <c r="I74" i="7"/>
  <c r="G74" i="7"/>
  <c r="I20" i="7"/>
  <c r="G20" i="7"/>
  <c r="I8" i="7"/>
  <c r="G8" i="7"/>
  <c r="A2" i="7"/>
  <c r="G258" i="7" l="1"/>
  <c r="I258" i="7"/>
  <c r="L74" i="7" s="1"/>
  <c r="L256" i="7" l="1"/>
  <c r="L245" i="7"/>
  <c r="L233" i="7"/>
  <c r="L221" i="7"/>
  <c r="L209" i="7"/>
  <c r="L197" i="7"/>
  <c r="L185" i="7"/>
  <c r="L173" i="7"/>
  <c r="L161" i="7"/>
  <c r="L149" i="7"/>
  <c r="L137" i="7"/>
  <c r="L125" i="7"/>
  <c r="L113" i="7"/>
  <c r="L101" i="7"/>
  <c r="L89" i="7"/>
  <c r="L77" i="7"/>
  <c r="L63" i="7"/>
  <c r="L51" i="7"/>
  <c r="L39" i="7"/>
  <c r="L27" i="7"/>
  <c r="L15" i="7"/>
  <c r="L232" i="7"/>
  <c r="L220" i="7"/>
  <c r="L208" i="7"/>
  <c r="L196" i="7"/>
  <c r="L184" i="7"/>
  <c r="L172" i="7"/>
  <c r="L160" i="7"/>
  <c r="L148" i="7"/>
  <c r="L136" i="7"/>
  <c r="L124" i="7"/>
  <c r="L112" i="7"/>
  <c r="L100" i="7"/>
  <c r="L88" i="7"/>
  <c r="L62" i="7"/>
  <c r="L50" i="7"/>
  <c r="L38" i="7"/>
  <c r="L26" i="7"/>
  <c r="L14" i="7"/>
  <c r="L243" i="7"/>
  <c r="L231" i="7"/>
  <c r="L219" i="7"/>
  <c r="L207" i="7"/>
  <c r="L195" i="7"/>
  <c r="L183" i="7"/>
  <c r="L171" i="7"/>
  <c r="L159" i="7"/>
  <c r="L147" i="7"/>
  <c r="L135" i="7"/>
  <c r="L123" i="7"/>
  <c r="L111" i="7"/>
  <c r="L99" i="7"/>
  <c r="L87" i="7"/>
  <c r="L61" i="7"/>
  <c r="L49" i="7"/>
  <c r="L37" i="7"/>
  <c r="L25" i="7"/>
  <c r="L13" i="7"/>
  <c r="L242" i="7"/>
  <c r="L230" i="7"/>
  <c r="L218" i="7"/>
  <c r="L206" i="7"/>
  <c r="L194" i="7"/>
  <c r="L182" i="7"/>
  <c r="L170" i="7"/>
  <c r="L158" i="7"/>
  <c r="L146" i="7"/>
  <c r="L134" i="7"/>
  <c r="L122" i="7"/>
  <c r="L110" i="7"/>
  <c r="L98" i="7"/>
  <c r="L86" i="7"/>
  <c r="L60" i="7"/>
  <c r="L48" i="7"/>
  <c r="L36" i="7"/>
  <c r="L24" i="7"/>
  <c r="L12" i="7"/>
  <c r="L229" i="7"/>
  <c r="L217" i="7"/>
  <c r="L205" i="7"/>
  <c r="L193" i="7"/>
  <c r="L181" i="7"/>
  <c r="L169" i="7"/>
  <c r="L157" i="7"/>
  <c r="L145" i="7"/>
  <c r="L244" i="7"/>
  <c r="L255" i="7"/>
  <c r="L252" i="7"/>
  <c r="L241" i="7"/>
  <c r="L240" i="7"/>
  <c r="L251" i="7"/>
  <c r="L248" i="7"/>
  <c r="L237" i="7"/>
  <c r="L228" i="7"/>
  <c r="L211" i="7"/>
  <c r="L189" i="7"/>
  <c r="L167" i="7"/>
  <c r="L150" i="7"/>
  <c r="L129" i="7"/>
  <c r="L109" i="7"/>
  <c r="L93" i="7"/>
  <c r="L57" i="7"/>
  <c r="L41" i="7"/>
  <c r="L227" i="7"/>
  <c r="L210" i="7"/>
  <c r="L188" i="7"/>
  <c r="L166" i="7"/>
  <c r="L144" i="7"/>
  <c r="L128" i="7"/>
  <c r="L108" i="7"/>
  <c r="L92" i="7"/>
  <c r="L56" i="7"/>
  <c r="L40" i="7"/>
  <c r="L226" i="7"/>
  <c r="L204" i="7"/>
  <c r="L187" i="7"/>
  <c r="L165" i="7"/>
  <c r="L127" i="7"/>
  <c r="L107" i="7"/>
  <c r="L91" i="7"/>
  <c r="L73" i="7"/>
  <c r="L55" i="7"/>
  <c r="L35" i="7"/>
  <c r="L19" i="7"/>
  <c r="L225" i="7"/>
  <c r="L203" i="7"/>
  <c r="L186" i="7"/>
  <c r="L164" i="7"/>
  <c r="L126" i="7"/>
  <c r="L106" i="7"/>
  <c r="L90" i="7"/>
  <c r="L72" i="7"/>
  <c r="L54" i="7"/>
  <c r="L34" i="7"/>
  <c r="L18" i="7"/>
  <c r="L224" i="7"/>
  <c r="L202" i="7"/>
  <c r="L180" i="7"/>
  <c r="L163" i="7"/>
  <c r="L121" i="7"/>
  <c r="L105" i="7"/>
  <c r="L85" i="7"/>
  <c r="L71" i="7"/>
  <c r="L53" i="7"/>
  <c r="L33" i="7"/>
  <c r="L17" i="7"/>
  <c r="L247" i="7"/>
  <c r="L223" i="7"/>
  <c r="L201" i="7"/>
  <c r="L179" i="7"/>
  <c r="L162" i="7"/>
  <c r="L140" i="7"/>
  <c r="L120" i="7"/>
  <c r="L104" i="7"/>
  <c r="L84" i="7"/>
  <c r="L70" i="7"/>
  <c r="L52" i="7"/>
  <c r="L32" i="7"/>
  <c r="L16" i="7"/>
  <c r="L246" i="7"/>
  <c r="L222" i="7"/>
  <c r="L200" i="7"/>
  <c r="L178" i="7"/>
  <c r="L156" i="7"/>
  <c r="L139" i="7"/>
  <c r="L119" i="7"/>
  <c r="L103" i="7"/>
  <c r="L83" i="7"/>
  <c r="L69" i="7"/>
  <c r="L47" i="7"/>
  <c r="L31" i="7"/>
  <c r="L11" i="7"/>
  <c r="L239" i="7"/>
  <c r="L216" i="7"/>
  <c r="L213" i="7"/>
  <c r="L155" i="7"/>
  <c r="L118" i="7"/>
  <c r="L80" i="7"/>
  <c r="L44" i="7"/>
  <c r="L46" i="7"/>
  <c r="L81" i="7"/>
  <c r="L212" i="7"/>
  <c r="L154" i="7"/>
  <c r="L117" i="7"/>
  <c r="L79" i="7"/>
  <c r="L43" i="7"/>
  <c r="L7" i="7"/>
  <c r="L8" i="7" s="1"/>
  <c r="L199" i="7"/>
  <c r="L153" i="7"/>
  <c r="L116" i="7"/>
  <c r="L78" i="7"/>
  <c r="L42" i="7"/>
  <c r="L198" i="7"/>
  <c r="L152" i="7"/>
  <c r="L115" i="7"/>
  <c r="L30" i="7"/>
  <c r="L192" i="7"/>
  <c r="L151" i="7"/>
  <c r="L114" i="7"/>
  <c r="L29" i="7"/>
  <c r="L191" i="7"/>
  <c r="L102" i="7"/>
  <c r="L66" i="7"/>
  <c r="L28" i="7"/>
  <c r="L238" i="7"/>
  <c r="L190" i="7"/>
  <c r="L97" i="7"/>
  <c r="L65" i="7"/>
  <c r="L23" i="7"/>
  <c r="L236" i="7"/>
  <c r="L177" i="7"/>
  <c r="L138" i="7"/>
  <c r="L96" i="7"/>
  <c r="L64" i="7"/>
  <c r="L20" i="7"/>
  <c r="L235" i="7"/>
  <c r="L176" i="7"/>
  <c r="L133" i="7"/>
  <c r="L95" i="7"/>
  <c r="L59" i="7"/>
  <c r="L234" i="7"/>
  <c r="L175" i="7"/>
  <c r="L132" i="7"/>
  <c r="L94" i="7"/>
  <c r="L58" i="7"/>
  <c r="L215" i="7"/>
  <c r="L174" i="7"/>
  <c r="L131" i="7"/>
  <c r="L82" i="7"/>
  <c r="L214" i="7"/>
  <c r="L168" i="7"/>
  <c r="L130" i="7"/>
  <c r="L45" i="7"/>
  <c r="L141" i="7" l="1"/>
  <c r="H2" i="6" l="1"/>
  <c r="E2" i="6"/>
  <c r="B2" i="6"/>
  <c r="E22" i="4"/>
  <c r="D22" i="4"/>
  <c r="C22" i="4"/>
  <c r="B22" i="4"/>
</calcChain>
</file>

<file path=xl/sharedStrings.xml><?xml version="1.0" encoding="utf-8"?>
<sst xmlns="http://schemas.openxmlformats.org/spreadsheetml/2006/main" count="1762" uniqueCount="944">
  <si>
    <t>Coupon Rate</t>
  </si>
  <si>
    <t>S&amp;P Rating</t>
  </si>
  <si>
    <t>Fitch Rating</t>
  </si>
  <si>
    <t>Contribution</t>
  </si>
  <si>
    <t>Withdrawal</t>
  </si>
  <si>
    <t>Income</t>
  </si>
  <si>
    <t>Mature Long</t>
  </si>
  <si>
    <t>A-1</t>
  </si>
  <si>
    <t>F1</t>
  </si>
  <si>
    <t>Buy</t>
  </si>
  <si>
    <t>00138CAU2</t>
  </si>
  <si>
    <t>A+</t>
  </si>
  <si>
    <t>Coupon</t>
  </si>
  <si>
    <t>A-1+</t>
  </si>
  <si>
    <t>F1+</t>
  </si>
  <si>
    <t>Pay Princl L</t>
  </si>
  <si>
    <t>00287YAY5</t>
  </si>
  <si>
    <t>A-</t>
  </si>
  <si>
    <t>NR</t>
  </si>
  <si>
    <t>011839XT9</t>
  </si>
  <si>
    <t>AA+</t>
  </si>
  <si>
    <t>01306NDH8</t>
  </si>
  <si>
    <t>Sell Long</t>
  </si>
  <si>
    <t>03066CAA6</t>
  </si>
  <si>
    <t>03067FAA8</t>
  </si>
  <si>
    <t>03076CAH9</t>
  </si>
  <si>
    <t>04033DAA2</t>
  </si>
  <si>
    <t>04685A2K6</t>
  </si>
  <si>
    <t>04685A4A6</t>
  </si>
  <si>
    <t>05330WAA7</t>
  </si>
  <si>
    <t>05348EAX7</t>
  </si>
  <si>
    <t>A</t>
  </si>
  <si>
    <t>05593DJF1</t>
  </si>
  <si>
    <t>06051WWW0</t>
  </si>
  <si>
    <t>06054CMT9</t>
  </si>
  <si>
    <t>06367DUA1</t>
  </si>
  <si>
    <t>06368LC53</t>
  </si>
  <si>
    <t>AA-</t>
  </si>
  <si>
    <t>06370B4F8</t>
  </si>
  <si>
    <t>06417LD95</t>
  </si>
  <si>
    <t>06418NGX4</t>
  </si>
  <si>
    <t>06418NHJ4</t>
  </si>
  <si>
    <t>06418NJB9</t>
  </si>
  <si>
    <t>06418NKV3</t>
  </si>
  <si>
    <t>06428DAG7</t>
  </si>
  <si>
    <t>107927AA3</t>
  </si>
  <si>
    <t>12516XAA7</t>
  </si>
  <si>
    <t>133131BA9</t>
  </si>
  <si>
    <t>Call</t>
  </si>
  <si>
    <t>13608BP40</t>
  </si>
  <si>
    <t>14320BAA7</t>
  </si>
  <si>
    <t>14689AAA4</t>
  </si>
  <si>
    <t>14689FAA3</t>
  </si>
  <si>
    <t>15654WDG8</t>
  </si>
  <si>
    <t>15654WDK9</t>
  </si>
  <si>
    <t>1730QPCQ8</t>
  </si>
  <si>
    <t>C</t>
  </si>
  <si>
    <t>17325FBC1</t>
  </si>
  <si>
    <t>1964802L0</t>
  </si>
  <si>
    <t>196480WH6</t>
  </si>
  <si>
    <t>AAA</t>
  </si>
  <si>
    <t>20272FBU8</t>
  </si>
  <si>
    <t>20272FEQ4</t>
  </si>
  <si>
    <t>20453RDT4</t>
  </si>
  <si>
    <t>22532XB80</t>
  </si>
  <si>
    <t>22532XB98</t>
  </si>
  <si>
    <t>22532XD96</t>
  </si>
  <si>
    <t>22533UFJ7</t>
  </si>
  <si>
    <t>22534PAE3</t>
  </si>
  <si>
    <t>22536J6K6</t>
  </si>
  <si>
    <t>23305EDA8</t>
  </si>
  <si>
    <t>24703VAA9</t>
  </si>
  <si>
    <t>29375UAA7</t>
  </si>
  <si>
    <t>29376JAA1</t>
  </si>
  <si>
    <t>29379VCE1</t>
  </si>
  <si>
    <t>30166WAA4</t>
  </si>
  <si>
    <t>30168HAA5</t>
  </si>
  <si>
    <t>30216BKP6</t>
  </si>
  <si>
    <t>31381RAK0</t>
  </si>
  <si>
    <t>31428GD91</t>
  </si>
  <si>
    <t>32059WAA0</t>
  </si>
  <si>
    <t>34108BDE2</t>
  </si>
  <si>
    <t>36273HAA4</t>
  </si>
  <si>
    <t>37989DAA6</t>
  </si>
  <si>
    <t>40446EAA5</t>
  </si>
  <si>
    <t>44988GHB7</t>
  </si>
  <si>
    <t>45130HJD3</t>
  </si>
  <si>
    <t>45202BLE4</t>
  </si>
  <si>
    <t>45685RDM6</t>
  </si>
  <si>
    <t>46632FTV7</t>
  </si>
  <si>
    <t>AA</t>
  </si>
  <si>
    <t>48125LRU8</t>
  </si>
  <si>
    <t>49436UD68</t>
  </si>
  <si>
    <t>49446RAP4</t>
  </si>
  <si>
    <t>50048MDE7</t>
  </si>
  <si>
    <t>50117LAA6</t>
  </si>
  <si>
    <t>505708AA5</t>
  </si>
  <si>
    <t>53943SHA8</t>
  </si>
  <si>
    <t>53944TBM5</t>
  </si>
  <si>
    <t>53946BJW2</t>
  </si>
  <si>
    <t>53947B3M0</t>
  </si>
  <si>
    <t>55381BSP4</t>
  </si>
  <si>
    <t>55607NB58</t>
  </si>
  <si>
    <t>56052FHZ1</t>
  </si>
  <si>
    <t>57576KD97</t>
  </si>
  <si>
    <t>57629W4S6</t>
  </si>
  <si>
    <t>594654QF5</t>
  </si>
  <si>
    <t>594654VL6</t>
  </si>
  <si>
    <t>59523UAT4</t>
  </si>
  <si>
    <t>60416TPL6</t>
  </si>
  <si>
    <t>606822AJ3</t>
  </si>
  <si>
    <t>60687YAG4</t>
  </si>
  <si>
    <t>62954WAC9</t>
  </si>
  <si>
    <t>63254FJ16</t>
  </si>
  <si>
    <t>63307NPZ4</t>
  </si>
  <si>
    <t>63743DD99</t>
  </si>
  <si>
    <t>63763QD95</t>
  </si>
  <si>
    <t>6385E1EJ6</t>
  </si>
  <si>
    <t>63873TJE9</t>
  </si>
  <si>
    <t>64951XDA7</t>
  </si>
  <si>
    <t>64970HCJ1</t>
  </si>
  <si>
    <t>65557RHX1</t>
  </si>
  <si>
    <t>65558WJB5</t>
  </si>
  <si>
    <t>658909RS7</t>
  </si>
  <si>
    <t>658909WA0</t>
  </si>
  <si>
    <t>6698M5D97</t>
  </si>
  <si>
    <t>68217YD99</t>
  </si>
  <si>
    <t>68323KD82</t>
  </si>
  <si>
    <t>68323KDA7</t>
  </si>
  <si>
    <t>68329AAK4</t>
  </si>
  <si>
    <t>686087U47</t>
  </si>
  <si>
    <t>6944PL2G3</t>
  </si>
  <si>
    <t>713580BN7</t>
  </si>
  <si>
    <t>74256LAU3</t>
  </si>
  <si>
    <t>756109BF0</t>
  </si>
  <si>
    <t>78015J2D8</t>
  </si>
  <si>
    <t>78016FZZ0</t>
  </si>
  <si>
    <t>78409VBH6</t>
  </si>
  <si>
    <t>808513CG8</t>
  </si>
  <si>
    <t>828807CY1</t>
  </si>
  <si>
    <t>83050WQF4</t>
  </si>
  <si>
    <t>83708BFH4</t>
  </si>
  <si>
    <t>83708BFJ0</t>
  </si>
  <si>
    <t>83756C5W1</t>
  </si>
  <si>
    <t>83756CZ24</t>
  </si>
  <si>
    <t>86564KCD2</t>
  </si>
  <si>
    <t>86565GXW5</t>
  </si>
  <si>
    <t>87019WV36</t>
  </si>
  <si>
    <t>88276SLU2</t>
  </si>
  <si>
    <t>US883556CV24</t>
  </si>
  <si>
    <t>89114TZD7</t>
  </si>
  <si>
    <t>89115A2S0</t>
  </si>
  <si>
    <t>89115D2C9</t>
  </si>
  <si>
    <t>89115DV94</t>
  </si>
  <si>
    <t>89233HHR8</t>
  </si>
  <si>
    <t>89236TKT1</t>
  </si>
  <si>
    <t>B</t>
  </si>
  <si>
    <t>912797TJ6</t>
  </si>
  <si>
    <t>912797TK3</t>
  </si>
  <si>
    <t>912797UB1</t>
  </si>
  <si>
    <t>92868CAA9</t>
  </si>
  <si>
    <t>93114FDD3</t>
  </si>
  <si>
    <t>94988J6F9</t>
  </si>
  <si>
    <t>95001KTJ3</t>
  </si>
  <si>
    <t>95001KVC5</t>
  </si>
  <si>
    <t>96043AAA2</t>
  </si>
  <si>
    <t>96043BAA0</t>
  </si>
  <si>
    <t>96130AA32</t>
  </si>
  <si>
    <t>96130AC71</t>
  </si>
  <si>
    <t>XS2816702984</t>
  </si>
  <si>
    <t>123911AA7</t>
  </si>
  <si>
    <t>19688XAA4</t>
  </si>
  <si>
    <t>19688YAA2</t>
  </si>
  <si>
    <t>19689DAA7</t>
  </si>
  <si>
    <t>196920AC6</t>
  </si>
  <si>
    <t>22757CAA0</t>
  </si>
  <si>
    <t>22757GAC7</t>
  </si>
  <si>
    <t>3136AV6R5</t>
  </si>
  <si>
    <t>3136AY6U2</t>
  </si>
  <si>
    <t>3137F7L37</t>
  </si>
  <si>
    <t>404300AA3</t>
  </si>
  <si>
    <t>46590SAC1</t>
  </si>
  <si>
    <t>465983AA2</t>
  </si>
  <si>
    <t>67119CAA8</t>
  </si>
  <si>
    <t>67119PAP6</t>
  </si>
  <si>
    <t>67119XAC8</t>
  </si>
  <si>
    <t>67120GAA6</t>
  </si>
  <si>
    <t>67121LAA4</t>
  </si>
  <si>
    <t>673911AC7</t>
  </si>
  <si>
    <t>673913AA7</t>
  </si>
  <si>
    <t>673914AC1</t>
  </si>
  <si>
    <t>67449BAA1</t>
  </si>
  <si>
    <t>67449DAA7</t>
  </si>
  <si>
    <t>748949AA2</t>
  </si>
  <si>
    <t>74939WAA8</t>
  </si>
  <si>
    <t>74942CAA7</t>
  </si>
  <si>
    <t>74942JAA2</t>
  </si>
  <si>
    <t>74943AAA0</t>
  </si>
  <si>
    <t>87252LAA3</t>
  </si>
  <si>
    <t>924926AA6</t>
  </si>
  <si>
    <t>92540PAA6</t>
  </si>
  <si>
    <t>92540XAA9</t>
  </si>
  <si>
    <t>05565ECH6</t>
  </si>
  <si>
    <t>92490EAA1</t>
  </si>
  <si>
    <t>89115A2W1</t>
  </si>
  <si>
    <t>89115KAE0</t>
  </si>
  <si>
    <t>06764YAC2</t>
  </si>
  <si>
    <t>34528QJU9</t>
  </si>
  <si>
    <t>61747YFY6</t>
  </si>
  <si>
    <t>63938PBZ1</t>
  </si>
  <si>
    <t>693475BR5</t>
  </si>
  <si>
    <t>89236TMS1</t>
  </si>
  <si>
    <t>14076LAC7</t>
  </si>
  <si>
    <t>14688AAC1</t>
  </si>
  <si>
    <t>44644MAK7</t>
  </si>
  <si>
    <t>55318CAC8</t>
  </si>
  <si>
    <t>68270DAA9</t>
  </si>
  <si>
    <t>03027WAM4</t>
  </si>
  <si>
    <t>03880XAA4</t>
  </si>
  <si>
    <t>055983AA8</t>
  </si>
  <si>
    <t>12433KAA5</t>
  </si>
  <si>
    <t>14290FAD8</t>
  </si>
  <si>
    <t>14320BAC3</t>
  </si>
  <si>
    <t>14320HAD8</t>
  </si>
  <si>
    <t>14913UAR1</t>
  </si>
  <si>
    <t>165183DE1</t>
  </si>
  <si>
    <t>30185EAC7</t>
  </si>
  <si>
    <t>30185FAC4</t>
  </si>
  <si>
    <t>34532BAG6</t>
  </si>
  <si>
    <t>34535KAD0</t>
  </si>
  <si>
    <t>361886EB6</t>
  </si>
  <si>
    <t>39154GAJ5</t>
  </si>
  <si>
    <t>39810MAA7</t>
  </si>
  <si>
    <t>44935DAE9</t>
  </si>
  <si>
    <t>44935XAD7</t>
  </si>
  <si>
    <t>50117LAC2</t>
  </si>
  <si>
    <t>53948HAA4</t>
  </si>
  <si>
    <t>69335PFY6</t>
  </si>
  <si>
    <t>69335PGC3</t>
  </si>
  <si>
    <t>90367VAC3</t>
  </si>
  <si>
    <t>92212KAC0</t>
  </si>
  <si>
    <t>92886CAC3</t>
  </si>
  <si>
    <t>96043LAC4</t>
  </si>
  <si>
    <t>98164UAE9</t>
  </si>
  <si>
    <t>981936AC1</t>
  </si>
  <si>
    <t>55340QAC9</t>
  </si>
  <si>
    <t>61748UAK8</t>
  </si>
  <si>
    <t>74939LAA2</t>
  </si>
  <si>
    <t>78017FZS5</t>
  </si>
  <si>
    <t>96328GCK1</t>
  </si>
  <si>
    <t>06405LAH4</t>
  </si>
  <si>
    <t>12434LAA2</t>
  </si>
  <si>
    <t>23346MAC0</t>
  </si>
  <si>
    <t>29375PAC4</t>
  </si>
  <si>
    <t>29375TAC6</t>
  </si>
  <si>
    <t>29375UAC3</t>
  </si>
  <si>
    <t>29390HAC3</t>
  </si>
  <si>
    <t>30338WAL3</t>
  </si>
  <si>
    <t>55287KAA1</t>
  </si>
  <si>
    <t>69291WAA0</t>
  </si>
  <si>
    <t>78398HAC2</t>
  </si>
  <si>
    <t>87268MAA3</t>
  </si>
  <si>
    <t>89788JAH2</t>
  </si>
  <si>
    <t>92868BAE3</t>
  </si>
  <si>
    <t>072921AA7</t>
  </si>
  <si>
    <t>24703UAE3</t>
  </si>
  <si>
    <t>67123JAA7</t>
  </si>
  <si>
    <t>096912AD2</t>
  </si>
  <si>
    <t>032095AX9</t>
  </si>
  <si>
    <t>44921QAH9</t>
  </si>
  <si>
    <t>78017DAN8</t>
  </si>
  <si>
    <t>96328GCP0</t>
  </si>
  <si>
    <t>63906YAT5</t>
  </si>
  <si>
    <t>22757XAA4</t>
  </si>
  <si>
    <t>69448TAC5</t>
  </si>
  <si>
    <t>02079KAV9</t>
  </si>
  <si>
    <t>66989HAX6</t>
  </si>
  <si>
    <t>39154TCQ9</t>
  </si>
  <si>
    <t>3137HNZF8</t>
  </si>
  <si>
    <t>45865VAA8</t>
  </si>
  <si>
    <t>69371RU20</t>
  </si>
  <si>
    <t>29446MAL6</t>
  </si>
  <si>
    <t>63743HFR8</t>
  </si>
  <si>
    <t>924935AC3</t>
  </si>
  <si>
    <t>06051GMT3</t>
  </si>
  <si>
    <t>14913UBD1</t>
  </si>
  <si>
    <t>90331HPS6</t>
  </si>
  <si>
    <t>3137HNZL5</t>
  </si>
  <si>
    <t>05556XAA2</t>
  </si>
  <si>
    <t>10635AAA7</t>
  </si>
  <si>
    <t>74942AAA1</t>
  </si>
  <si>
    <t>53359KAB7</t>
  </si>
  <si>
    <t>17325FBN7</t>
  </si>
  <si>
    <t>976656CV8</t>
  </si>
  <si>
    <t>74368CCD4</t>
  </si>
  <si>
    <t>29446Q2F9</t>
  </si>
  <si>
    <t>06406RCH8</t>
  </si>
  <si>
    <t>29446Q2A0</t>
  </si>
  <si>
    <t>032095AT8</t>
  </si>
  <si>
    <t>06051GJZ3</t>
  </si>
  <si>
    <t>44891ADU8</t>
  </si>
  <si>
    <t>91282CPN5</t>
  </si>
  <si>
    <t>91282CPP0</t>
  </si>
  <si>
    <t>55608PBT0</t>
  </si>
  <si>
    <t>44891AED5</t>
  </si>
  <si>
    <t>53359KAD3</t>
  </si>
  <si>
    <t>86562MEJ5</t>
  </si>
  <si>
    <t>564760CC8</t>
  </si>
  <si>
    <t>632525CQ2</t>
  </si>
  <si>
    <t>00138CBD9</t>
  </si>
  <si>
    <t>04685A4E8</t>
  </si>
  <si>
    <t>233853BK5</t>
  </si>
  <si>
    <t>58989V2M5</t>
  </si>
  <si>
    <t>89236TPF6</t>
  </si>
  <si>
    <t>362970AC9</t>
  </si>
  <si>
    <t>74256LFC8</t>
  </si>
  <si>
    <t>90261AAD4</t>
  </si>
  <si>
    <t>63307A3K9</t>
  </si>
  <si>
    <t>233853BC3</t>
  </si>
  <si>
    <t>00182EBV0</t>
  </si>
  <si>
    <t>06406RCG0</t>
  </si>
  <si>
    <t>58989V2K9</t>
  </si>
  <si>
    <t>26875PAX9</t>
  </si>
  <si>
    <t>91282CPR6</t>
  </si>
  <si>
    <t>91282CPT2</t>
  </si>
  <si>
    <t>74256LEX3</t>
  </si>
  <si>
    <t>05571AAT2</t>
  </si>
  <si>
    <t>025816EJ4</t>
  </si>
  <si>
    <t>61747YFF7</t>
  </si>
  <si>
    <t>14320XAD3</t>
  </si>
  <si>
    <t>23347JAD4</t>
  </si>
  <si>
    <t>29376JAC7</t>
  </si>
  <si>
    <t>693475BV6</t>
  </si>
  <si>
    <t>69353RFZ6</t>
  </si>
  <si>
    <t>06418GAY3</t>
  </si>
  <si>
    <t>89788JAJ8</t>
  </si>
  <si>
    <t>95954A2D4</t>
  </si>
  <si>
    <t>06675FBC0</t>
  </si>
  <si>
    <t>46647PEA0</t>
  </si>
  <si>
    <t>46647PDU7</t>
  </si>
  <si>
    <t>78017DAA6</t>
  </si>
  <si>
    <t>89788JAF6</t>
  </si>
  <si>
    <t>61770YAA3</t>
  </si>
  <si>
    <t>06368MJG0</t>
  </si>
  <si>
    <t>31677QBU2</t>
  </si>
  <si>
    <t>61776NU43</t>
  </si>
  <si>
    <t>69371RU38</t>
  </si>
  <si>
    <t>19689BAA1</t>
  </si>
  <si>
    <t>22758EAA5</t>
  </si>
  <si>
    <t>749349AA4</t>
  </si>
  <si>
    <t>91282CGH8</t>
  </si>
  <si>
    <t>89115A3E0</t>
  </si>
  <si>
    <t>025816EN5</t>
  </si>
  <si>
    <t>225401BR8</t>
  </si>
  <si>
    <t>78017DAK4</t>
  </si>
  <si>
    <t>63743HFW7</t>
  </si>
  <si>
    <t>02079KBJ5</t>
  </si>
  <si>
    <t>98190AAD3</t>
  </si>
  <si>
    <t>254687GC4</t>
  </si>
  <si>
    <t>05565EDA0</t>
  </si>
  <si>
    <t>91282CQA2</t>
  </si>
  <si>
    <t>04517PCD2</t>
  </si>
  <si>
    <t>233853BG4</t>
  </si>
  <si>
    <t>617949AC6</t>
  </si>
  <si>
    <t>89190MAA2</t>
  </si>
  <si>
    <t>06418GAP2</t>
  </si>
  <si>
    <t>26867LAN0</t>
  </si>
  <si>
    <t>7425APAD7</t>
  </si>
  <si>
    <t>949939AA0</t>
  </si>
  <si>
    <t>74940EAA5</t>
  </si>
  <si>
    <t>81885FAD8</t>
  </si>
  <si>
    <t>05594VAA0</t>
  </si>
  <si>
    <t>86563VCG2</t>
  </si>
  <si>
    <t>857477CU5</t>
  </si>
  <si>
    <t>571676AX3</t>
  </si>
  <si>
    <t>655867JJ9</t>
  </si>
  <si>
    <t>278058DW9</t>
  </si>
  <si>
    <t>05724BAL3</t>
  </si>
  <si>
    <t>24422EYK9</t>
  </si>
  <si>
    <t>58769JBP1</t>
  </si>
  <si>
    <t>69335PGJ8</t>
  </si>
  <si>
    <t>83051B2C2</t>
  </si>
  <si>
    <t>606769AL1</t>
  </si>
  <si>
    <t>023135DC7</t>
  </si>
  <si>
    <t>79466LAR5</t>
  </si>
  <si>
    <t>91282CQB0</t>
  </si>
  <si>
    <t>3137HPLY7</t>
  </si>
  <si>
    <t>76720AAR7</t>
  </si>
  <si>
    <t>749420AA3</t>
  </si>
  <si>
    <t>86562MCG3</t>
  </si>
  <si>
    <t>91282CQE4</t>
  </si>
  <si>
    <t>78451FAA4</t>
  </si>
  <si>
    <t>91282CPW5</t>
  </si>
  <si>
    <t>225401BK3</t>
  </si>
  <si>
    <t>249672AC0</t>
  </si>
  <si>
    <t>23636ABM2</t>
  </si>
  <si>
    <t>233853AY6</t>
  </si>
  <si>
    <t>13607PH98</t>
  </si>
  <si>
    <t>D</t>
  </si>
  <si>
    <t>E</t>
  </si>
  <si>
    <t>F</t>
  </si>
  <si>
    <t>G</t>
  </si>
  <si>
    <t>H</t>
  </si>
  <si>
    <t>Type</t>
  </si>
  <si>
    <t>Tag</t>
  </si>
  <si>
    <t>I</t>
  </si>
  <si>
    <t>STBF</t>
  </si>
  <si>
    <t>Sell</t>
  </si>
  <si>
    <t>Mature</t>
  </si>
  <si>
    <t>Pay Principal</t>
  </si>
  <si>
    <t>October</t>
  </si>
  <si>
    <t>November</t>
  </si>
  <si>
    <t>December</t>
  </si>
  <si>
    <t>January</t>
  </si>
  <si>
    <t>February</t>
  </si>
  <si>
    <t>March</t>
  </si>
  <si>
    <t>Total</t>
  </si>
  <si>
    <t>Average</t>
  </si>
  <si>
    <t>D2D</t>
  </si>
  <si>
    <t>Short Term Bond Fund</t>
  </si>
  <si>
    <t>Day to Day Fund</t>
  </si>
  <si>
    <t>Total2</t>
  </si>
  <si>
    <t>Average3</t>
  </si>
  <si>
    <t>STBF2</t>
  </si>
  <si>
    <t>D2D3</t>
  </si>
  <si>
    <t>STBF4</t>
  </si>
  <si>
    <t>D2D5</t>
  </si>
  <si>
    <t>STBF6</t>
  </si>
  <si>
    <t>D2D7</t>
  </si>
  <si>
    <t>STBF8</t>
  </si>
  <si>
    <t>D2D9</t>
  </si>
  <si>
    <t>STBF10</t>
  </si>
  <si>
    <t>D2D11</t>
  </si>
  <si>
    <t>Total12</t>
  </si>
  <si>
    <t>Average13</t>
  </si>
  <si>
    <t>Month 1</t>
  </si>
  <si>
    <t>Month 2</t>
  </si>
  <si>
    <t>Month 3</t>
  </si>
  <si>
    <t>Day to Day</t>
  </si>
  <si>
    <t xml:space="preserve">Balance </t>
  </si>
  <si>
    <t>Euroclear securities</t>
  </si>
  <si>
    <t>Transactions</t>
  </si>
  <si>
    <t>Checks</t>
  </si>
  <si>
    <t>Fed</t>
  </si>
  <si>
    <t>Principal &amp; Interest</t>
  </si>
  <si>
    <t>Reorg/Calls</t>
  </si>
  <si>
    <t>DTC</t>
  </si>
  <si>
    <t>Tri-Party Repo</t>
  </si>
  <si>
    <t>Wire Out Manual</t>
  </si>
  <si>
    <t>Pricing &amp; Corporate Action</t>
  </si>
  <si>
    <t>Count</t>
  </si>
  <si>
    <t>Frequency</t>
  </si>
  <si>
    <t>CUSIP</t>
  </si>
  <si>
    <t>BOND Muller Pricing2</t>
  </si>
  <si>
    <t>MBS Factor</t>
  </si>
  <si>
    <t>Weekly Variable Rates</t>
  </si>
  <si>
    <t>Balance</t>
  </si>
  <si>
    <t>BOND Pricing</t>
  </si>
  <si>
    <t>CMO Pricing</t>
  </si>
  <si>
    <t>CMO Factor</t>
  </si>
  <si>
    <t>MUNI Pricing</t>
  </si>
  <si>
    <t>Total Balance</t>
  </si>
  <si>
    <t>MONTH-END SCHEDULE OF INVESTMENTS</t>
  </si>
  <si>
    <t>Description</t>
  </si>
  <si>
    <t>Eff Mat Date</t>
  </si>
  <si>
    <t>Face Amount</t>
  </si>
  <si>
    <t>Market Price</t>
  </si>
  <si>
    <t>Market Value</t>
  </si>
  <si>
    <t>Yield</t>
  </si>
  <si>
    <t>Eff. Dur</t>
  </si>
  <si>
    <t>PCT</t>
  </si>
  <si>
    <t>Money Market</t>
  </si>
  <si>
    <t>FISXX</t>
  </si>
  <si>
    <t>FIDELITY TREASURY FUND #695 MM</t>
  </si>
  <si>
    <t>Money Market Sub Total</t>
  </si>
  <si>
    <t>U.S. Treasury Notes</t>
  </si>
  <si>
    <t>T-BOND 3.5 1/31/2028</t>
  </si>
  <si>
    <t>1/31/2028</t>
  </si>
  <si>
    <t>T-BOND 3.5 11/30/2030</t>
  </si>
  <si>
    <t>11/30/2030</t>
  </si>
  <si>
    <t>T-BOND 3.5 12/15/2028</t>
  </si>
  <si>
    <t>12/15/2028</t>
  </si>
  <si>
    <t>T-BOND 3.62 12/31/2030</t>
  </si>
  <si>
    <t>12/31/2030</t>
  </si>
  <si>
    <t>T-BOND 3.5 1/15/2029</t>
  </si>
  <si>
    <t>1/15/2029</t>
  </si>
  <si>
    <t>T-BOND 3.75 1/31/2031</t>
  </si>
  <si>
    <t>1/31/2031</t>
  </si>
  <si>
    <t>T-BOND 3.5 2/15/2029</t>
  </si>
  <si>
    <t>2/15/2029</t>
  </si>
  <si>
    <t>T-BOND 3.38 2/29/2028</t>
  </si>
  <si>
    <t>2/29/2028</t>
  </si>
  <si>
    <t>T-BOND 3.5 3/15/2029</t>
  </si>
  <si>
    <t>3/15/2029</t>
  </si>
  <si>
    <t>U.S. Treasury Notes Sub Total</t>
  </si>
  <si>
    <t>Asset Backed Securities</t>
  </si>
  <si>
    <t>AMERICAN TOWER MBS 5.49 3/15/2028</t>
  </si>
  <si>
    <t>3/15/2028</t>
  </si>
  <si>
    <t>MMAFEQUIP FINAN 4.13% 09/13/30 MBS 4.13 10/13/20</t>
  </si>
  <si>
    <t>10/13/2032</t>
  </si>
  <si>
    <t>BMW VEHICLE LEASE TR 4.4300% 06/26/28 MBS 4.43 6/2</t>
  </si>
  <si>
    <t>6/26/2028</t>
  </si>
  <si>
    <t>CARVANA AUTO REC 4.64 1/10/2030-28</t>
  </si>
  <si>
    <t>1/10/2030</t>
  </si>
  <si>
    <t>CARMAX MBS 4.35 7/15/2030</t>
  </si>
  <si>
    <t>7/15/2030</t>
  </si>
  <si>
    <t>CMXS 2025-B A3 4.1200% 03/15/30 MBS 4.12 3/15/20</t>
  </si>
  <si>
    <t>3/15/2030</t>
  </si>
  <si>
    <t>CARMAX AUTO OWNER TR 4.2600% 12/16/30 MBS 4.26 12/</t>
  </si>
  <si>
    <t>12/16/2030</t>
  </si>
  <si>
    <t>CARMAX AUTO OWNER TR 4.04% 03/17/2031 MBS 4.04 3</t>
  </si>
  <si>
    <t>3/17/2031</t>
  </si>
  <si>
    <t>CARVANA AUTO RECEIV 4.0400% 11/11/30 MBS 4.04 11/1</t>
  </si>
  <si>
    <t>11/11/2030</t>
  </si>
  <si>
    <t>CHESAPEAKE MBS 5.52 5/15/2036</t>
  </si>
  <si>
    <t>5/15/2036</t>
  </si>
  <si>
    <t>DLLAD LLC MBS 5.3 7/20/2029</t>
  </si>
  <si>
    <t>7/20/2029</t>
  </si>
  <si>
    <t>DLLMT LLC 2026-1A 4.36% 09/20/2033 MBS 4.36 9/20</t>
  </si>
  <si>
    <t>9/20/2033</t>
  </si>
  <si>
    <t>DELL EQUIP FINANCE T 4.6100% 02/24/31 MBS 4.61 2/2</t>
  </si>
  <si>
    <t>2/24/2031</t>
  </si>
  <si>
    <t>ENTERPRISE FLT FIN L 5.16% 09/20/2030 MBS 5.16 9</t>
  </si>
  <si>
    <t>9/20/2030</t>
  </si>
  <si>
    <t>ENTERPRISE FLEET FIN 4.41% 06/20/29 MBS 4.41 6/20/</t>
  </si>
  <si>
    <t>6/20/2029</t>
  </si>
  <si>
    <t>ENTERPRISE FLEET FIN LLC MBS 4.46 9/20/2029</t>
  </si>
  <si>
    <t>9/20/2029</t>
  </si>
  <si>
    <t>ENTERPRISE FLEET FIN 4.12% 03/20/30 MBS 4.12 3/2</t>
  </si>
  <si>
    <t>3/20/2030</t>
  </si>
  <si>
    <t>ENTERPRISE FLEET FIN LLC MBS 4.82 2/20/2029</t>
  </si>
  <si>
    <t>2/20/2029</t>
  </si>
  <si>
    <t>EXETER AUTOMOBILE REC MBS 4.43 8/15/2030</t>
  </si>
  <si>
    <t>8/15/2030</t>
  </si>
  <si>
    <t>EXETER SELECT AUTOMO 4.1800% 12/16/30 MBS 4.18 12/</t>
  </si>
  <si>
    <t>FORD CREDIT FLR OW T 4.06% 09/15/30 MBS 4.06 9/15/</t>
  </si>
  <si>
    <t>9/15/2030</t>
  </si>
  <si>
    <t>FORD CR AUTO OWNER T 3.9100% 04/15/30 MBS 3.91 4/1</t>
  </si>
  <si>
    <t>4/15/2030</t>
  </si>
  <si>
    <t>FORD CREDIT AUTO TR 4.45%10/15/2029 MBS 4.45 10/</t>
  </si>
  <si>
    <t>10/15/2029</t>
  </si>
  <si>
    <t>GFORT 2025-2A A MTGE 4.64% 03/15/30 MBS 4.64 3/15/</t>
  </si>
  <si>
    <t>GM FINANCIAL CONSUME 3.8400% 05/16/31 MBS 3.84 5/1</t>
  </si>
  <si>
    <t>5/16/2031</t>
  </si>
  <si>
    <t>GREATAMERICA LEASG R 4.49% 04/16/29 MBS 4.49 4/16/</t>
  </si>
  <si>
    <t>4/16/2029</t>
  </si>
  <si>
    <t>GREAT AMER LSG RECV 4.14%12/17/2029 MBS 4.14 1</t>
  </si>
  <si>
    <t>12/17/2029</t>
  </si>
  <si>
    <t>HYUNDAI FLRPLANTR 4.0100% 10/15/30 MBS 4.01 10/1</t>
  </si>
  <si>
    <t>10/15/2030</t>
  </si>
  <si>
    <t>HYUNDAI AUTO LEA SEC 4.5700% 04/16/29 MBS 4.57 4/1</t>
  </si>
  <si>
    <t>HYUNDAI AUTO RECETR 4.3600% 12/17/29 MBS 4.36 12/1</t>
  </si>
  <si>
    <t>KUBOTA CR OWNER TR 2 4.4200% 09/17/29 MBS 4.42 9/1</t>
  </si>
  <si>
    <t>9/17/2029</t>
  </si>
  <si>
    <t>MMAF 2014-A A3 MTGE 4.95%, 07/14/2031 MBS 4.95 7</t>
  </si>
  <si>
    <t>7/14/2031</t>
  </si>
  <si>
    <t>MTLRF 2025-1A A3 MTG 4.78% 09/17/2029 MBS 4.78 9</t>
  </si>
  <si>
    <t>NAVISTAR FINL DE NT 4.18% 09/25/30 MBS 4.18 9/25/2</t>
  </si>
  <si>
    <t>9/25/2030</t>
  </si>
  <si>
    <t>ONEMAIN FINL ISSUANC 4.8200% 07/14/38 MBS 4.82 7/1</t>
  </si>
  <si>
    <t>7/14/2038</t>
  </si>
  <si>
    <t>PFS FINANCING CORP 4.5210% 05/15/30 MBS 4.52 5/15/</t>
  </si>
  <si>
    <t>5/15/2030</t>
  </si>
  <si>
    <t>PFS FINANCING CORP 2 4.400% 08/15/30 MBS 4.4 8/15/</t>
  </si>
  <si>
    <t>PFS FINANCING CORP 4.1800% 03/17/31 MBS 4.18 3/17/</t>
  </si>
  <si>
    <t>SFS AUTO RECEIV SEC 4.4400% 12/20/30 MBS 4.44 12/2</t>
  </si>
  <si>
    <t>12/20/2030</t>
  </si>
  <si>
    <t>SFS AR SEC TR 2026-1 3.96% 07/20/31 MBS 3.96 7/2</t>
  </si>
  <si>
    <t>7/21/2031</t>
  </si>
  <si>
    <t>T-MOBILE USA INC MBS 4.34 4/22/2030</t>
  </si>
  <si>
    <t>4/22/2030</t>
  </si>
  <si>
    <t>USB AUTO OWNER TRUST 4.4900% 06/17/30 MBS 4.49 6/1</t>
  </si>
  <si>
    <t>6/17/2030</t>
  </si>
  <si>
    <t>VANTAGE DATA CENTERS 1.9920% 09/15/45 MBS 1.992 9/</t>
  </si>
  <si>
    <t>9/15/2045</t>
  </si>
  <si>
    <t>VOLKSWAGEN AUTO LEAS 4.0000% 05/20/30 MBS 4 5/20/2</t>
  </si>
  <si>
    <t>5/20/2030</t>
  </si>
  <si>
    <t>VOLVO FINL EQUIP LLC 3.9900% 12/17/29 MBS 3.99 12/</t>
  </si>
  <si>
    <t>WESTLAKE AUTO REC TR 4.58% 06/15/2029 MBS 4.58 6</t>
  </si>
  <si>
    <t>6/15/2029</t>
  </si>
  <si>
    <t>WHEELS FLEET LEASE FUNDING LLC MBS 4.41 5/18/2040</t>
  </si>
  <si>
    <t>5/18/2040</t>
  </si>
  <si>
    <t>Moodys-Aaa</t>
  </si>
  <si>
    <t>WFLF 2025-3A A1 MTGE 4.0800% 09/18/40 MBS 4.08 9/1</t>
  </si>
  <si>
    <t>9/18/2040</t>
  </si>
  <si>
    <t>WORLD OMNI SELECT AT 4.0800% 08/15/31 MBS 4.08 8/1</t>
  </si>
  <si>
    <t>8/15/2031</t>
  </si>
  <si>
    <t>WORLD OMNI AR TR 202 3.86% 05/15/31 MBS 3.86 5/15/</t>
  </si>
  <si>
    <t>5/15/2031</t>
  </si>
  <si>
    <t>WORLD OMNI AUTO RECV 4.0800% 11/15/30 MBS 4.08 11/</t>
  </si>
  <si>
    <t>11/15/2030</t>
  </si>
  <si>
    <t>Asset Backed Securities Sub Total</t>
  </si>
  <si>
    <t xml:space="preserve">Collateralized Mortgage Obligations </t>
  </si>
  <si>
    <t>ARCLO 2022-FL1 A 144A MBS Var. Corp 1/15/2037</t>
  </si>
  <si>
    <t>BDS LTD Var. Corp 7/19/2043</t>
  </si>
  <si>
    <t>BSPDF 2026-FL3 A MTG VAR RT09/18/43 MBS Var. Cor</t>
  </si>
  <si>
    <t>BSPRT 2022-FL8 A 144A MBS Var. Corp 2/15/2037</t>
  </si>
  <si>
    <t>BDS LLC 2025-FL14 VAR RT10/14/42 MBS Var. Corp 1</t>
  </si>
  <si>
    <t>BRCK 2025-830B A MTG VAR RT12/10/30 MBS 4.96 12/</t>
  </si>
  <si>
    <t>BX TRUST MBS 6.138 2/10/2042</t>
  </si>
  <si>
    <t>BX TRUST VAR RATE 03/15/2030 MBS Var. Corp 3/15/20</t>
  </si>
  <si>
    <t>BXMT 2020-FL2 A 144A CMBS MBS Var. Corp 2/15/2038</t>
  </si>
  <si>
    <t>COLT 2024-6 MTG LN T VAR RATE11/25/69 MBS Var. C</t>
  </si>
  <si>
    <t>COLT FUNDING LLC MBS 5.538 12/26/2069</t>
  </si>
  <si>
    <t>COLT MORTGAGE LOAN T VAR RT08/25/70 MBS 5.53 8/2</t>
  </si>
  <si>
    <t>COLT FUNDING LLC MBS 5.48 8/25/2070</t>
  </si>
  <si>
    <t>COLT FUNDING LLC MBS 5.699 1/25/2070</t>
  </si>
  <si>
    <t>CROSS 2024-H7 A1 MTG VAR 11/25/2069 MBS Var. Corp</t>
  </si>
  <si>
    <t>CROSS MORTGAGE TRUST MBS 5.549 12/25/2069</t>
  </si>
  <si>
    <t>CROSS 2025-H8 A1 MTG VAR 11/25/2070 MBS 5 11/25/20</t>
  </si>
  <si>
    <t>CROSS 2026-NQM1 A1 VAR RT2/25/61 MBS 4.7 2/25/20</t>
  </si>
  <si>
    <t>FS RIALTO ISSUER LLC VAR RT10/19/39 MBS Var. Cor</t>
  </si>
  <si>
    <t>FNMA REMIC TRUST 201 2.8980% 06/25/27 MBS 2.898 6/</t>
  </si>
  <si>
    <t>FNMA REMIC TRUST 201 VAR RT11/25/27 MBS Var. Cor</t>
  </si>
  <si>
    <t>FHR 5057 MC MBS 1 4/15/2054</t>
  </si>
  <si>
    <t>FHR 5607 GC MTGE 4.25% 06/15/2031 MBS 4.25 6/15/</t>
  </si>
  <si>
    <t>FHR 5607 GJ MTGE 4.00% 05/15/2030 MBS 4 5/15/203</t>
  </si>
  <si>
    <t>FHLMC REMIC SERIES 5 4.3500% 07/15/31 MBS 4.35 7/1</t>
  </si>
  <si>
    <t>GREYSTONE COMMERICAL MBS Var. Corp 1/15/2043</t>
  </si>
  <si>
    <t>HTL COMMERCIAL MORTGAGE TRUST MBS 5.876 5/10/2039</t>
  </si>
  <si>
    <t>JP MORGAN MORTGAG TR VAR RT09/25/65 MBS 5.57 9/2</t>
  </si>
  <si>
    <t>JP MORGAN MBS 5.592 2/25/2064</t>
  </si>
  <si>
    <t>LNCR 2021-CRE6 A 1MOFRN 144A MBS Var. Corp 11/15/2</t>
  </si>
  <si>
    <t>MF1 MULTIFAMILY HOUSING MBS Var. Corp 5/18/2042</t>
  </si>
  <si>
    <t>MORGAN STANLEY MBS Var. Corp 4/5/2042</t>
  </si>
  <si>
    <t>MSRM 2026-NQM2 A1 VAR RT01/26/2071 MBS 4.73 1/26</t>
  </si>
  <si>
    <t>OBX 2024-NQM8 A1 NQM 144A MBS 6.233 5/25/2064</t>
  </si>
  <si>
    <t>OBX TR 2024-NQM13 5.116%06/25/64 MBS 5.116 6/25/</t>
  </si>
  <si>
    <t>OBX TRUST 2024-NQM14 4.9440% 09/25/64 MBS 4.944 9/</t>
  </si>
  <si>
    <t>ONSLOW BAY FIN MBS Var. Corp 10/25/2064</t>
  </si>
  <si>
    <t>OBX 2025-NQM10 A1 VAR RATE 05/25/65 MBS 5.45 5/25/</t>
  </si>
  <si>
    <t>NYC 2025-28L A MTGE VAR RT11/05/38 MBS 4.67 11/5</t>
  </si>
  <si>
    <t>ONSLOW BAY FIN MBS Var. Corp 11/25/2064</t>
  </si>
  <si>
    <t>ONSLOW BAY FIN MBS 5.408 10/25/2064</t>
  </si>
  <si>
    <t>ONSLOW BAY FIN MBS 5.547 12/25/2064</t>
  </si>
  <si>
    <t>OBX TRUST 2025-NQM11 VAR RT05/25/65 MBS 5.42 5/2</t>
  </si>
  <si>
    <t>OBX TR 2024-NQM15 VAR RT10/25/64 MBS Var. Corp 1</t>
  </si>
  <si>
    <t>PFP III Var. Corp 9/17/2039 -29</t>
  </si>
  <si>
    <t>RCKT MORTGAGE TR 202 VAR RT06/25/55 MBS 5.47 6/2</t>
  </si>
  <si>
    <t>RCKT MORTGAGE TR 202 VAR RT11/25/55 MBS 5.03 11/</t>
  </si>
  <si>
    <t>RCKT MORTGAGE TR 202 VAR RT11/01/55 MBS 4.89 11/</t>
  </si>
  <si>
    <t>RCKT MORTGAGE TR 202 VAR RT08/25/55 MBS 5.15 8/2</t>
  </si>
  <si>
    <t>RCKT 2026-CES2 A1A M VAR RT02/01/2056 MBS 4.762</t>
  </si>
  <si>
    <t>RCKT MORTGAGE TR 202 VAR RT03/25/55 MBS 5.55 3/2</t>
  </si>
  <si>
    <t>RCKT MORTGAGE TRUST VAR RT05/25/44 MBS 6.59 5/25</t>
  </si>
  <si>
    <t>RCKT 2025-CES5 A1A M VAR RT06/25/55 MBS 5.69 5/2</t>
  </si>
  <si>
    <t>RCKT MORTGAGE TRUST VAR RT09/25/55 MBS 4.79 9/25</t>
  </si>
  <si>
    <t>WOODWARD CAPITAL MANAGEMENT MBS 5.38 7/25/2055</t>
  </si>
  <si>
    <t>SLG OFFICE TRUST 202 VAR RATE 04/15/41 MBS Var. Co</t>
  </si>
  <si>
    <t>THARALDSON HOTEL PORTFOLIO TRUST MBS Var. Corp 12/</t>
  </si>
  <si>
    <t>TPMT 2026-CES2 A1A VAR RATE 02/25/66 MBS 4.72 2/25</t>
  </si>
  <si>
    <t>VERUS SECURITIZATION VAR RT10/27/70 MBS 4.93 10/</t>
  </si>
  <si>
    <t>VERUS SECURITIZATN T VAR RT04/25/65 MBS 5.218 9/</t>
  </si>
  <si>
    <t>VERUS SECURITIZATN T 4.9140% 11/25/70 MBS 4.91 11/</t>
  </si>
  <si>
    <t>VERUS 2024-8 A1 NQM 144A MBS 5.364 10/25/2069</t>
  </si>
  <si>
    <t>VERUS SECURITIZATION VAR RATE 06/25/70 MBS 5.43 6/</t>
  </si>
  <si>
    <t>WELLS FRG COMM MTG VAR RT03/10/41 MBS 4.83 3/10/</t>
  </si>
  <si>
    <t>Collateralized Mortgage Obligations Sub Total</t>
  </si>
  <si>
    <t>Corporate Bonds</t>
  </si>
  <si>
    <t>COREBRIDGE FINANCIAL INC 4.9 1/7/2028</t>
  </si>
  <si>
    <t>ANZ NATIONAL INTL LT 4.0000% 01/22/29 4 1/22/2029</t>
  </si>
  <si>
    <t>ALPHABET INC 3.875%11/15/2028 3.88 11/15/2028</t>
  </si>
  <si>
    <t>ALPHABET INC 3.7000% 02/15/29 3.7 2/15/2029</t>
  </si>
  <si>
    <t>AMAZON COM INC 4.0000% 03/13/29 4 3/13/2029</t>
  </si>
  <si>
    <t>AMERICAN EXPRESS Var. Corp 7/20/2029 -28</t>
  </si>
  <si>
    <t>AMERICAN EXPRESS CO VAR RT02/09/29 Var. Corp 2/9</t>
  </si>
  <si>
    <t>AMPHENOL CORP 4.3750% 06/12/28 4.38 6/12/2028</t>
  </si>
  <si>
    <t>AMPHENOL CORP 3.9000% 11/15/28 3.9 11/15/2028</t>
  </si>
  <si>
    <t>ATHENE GLOBAL 4.95 1/7/2027</t>
  </si>
  <si>
    <t>BMW US CAP LLC 4.90% 04/02/27 4.9 4/2/2027</t>
  </si>
  <si>
    <t>BMW US CAP LLC 4.1500% 08/11/27 4.15 8/11/2027</t>
  </si>
  <si>
    <t>BPCE SA 5.203% 01/18/2027 5.203 1/18/2027</t>
  </si>
  <si>
    <t>BAKER HUGHES HLDGS L 4.0500% 03/11/29 4.05 3/11/20</t>
  </si>
  <si>
    <t>BOFA SECURITIES Var. Corp 6/14/2029 -28</t>
  </si>
  <si>
    <t>BOFA SECURITIES Var. Corp 5/9/2029 -28</t>
  </si>
  <si>
    <t>BANK OF MONTREAL Var. Corp 1/27/2029 -25</t>
  </si>
  <si>
    <t>BNY MELLON 4.729 4/20/2029</t>
  </si>
  <si>
    <t>BNY MELLON Var. Corp 1/22/2030 -29</t>
  </si>
  <si>
    <t>BNY MELLON Var. Corp 6/9/2028 -27</t>
  </si>
  <si>
    <t>BANK OF NOVA SCOTIA Var. Corp 2/14/2029 -28</t>
  </si>
  <si>
    <t>BANK OF NOVA SCOTIA Var. Corp 2/2/2030 -29</t>
  </si>
  <si>
    <t>BANQUE FED CRED MUT 5.088%, 01/23/27 5.088 1/23/</t>
  </si>
  <si>
    <t>CANADIAN IMPERIAL BK VAR RT03/30/2029 Var. Corp</t>
  </si>
  <si>
    <t>CATERPILLAR FINL SVC 4.4000% 10/15/27 4.4 10/15/20</t>
  </si>
  <si>
    <t>CATERPILLAR FINL SVC 3.9500% 11/14/28 3.95 11/14/2</t>
  </si>
  <si>
    <t>CITIBANK N A 4.5760% 05/29/27 4.58 5/29/2027</t>
  </si>
  <si>
    <t>UBS GROUP AG VAR RT12/23/2029 Var. Corp 12/23/20</t>
  </si>
  <si>
    <t>UBS GROUP AG VAR RT04/10/30 Var. Corp 4/10/2030</t>
  </si>
  <si>
    <t>DAIMLER AG 5.125 9/25/2027-27</t>
  </si>
  <si>
    <t>DAIMLER AG 4.95 1/13/2028-27</t>
  </si>
  <si>
    <t>DAIMLER TRUCKS FIN N 4.3000% 08/12/27 4.3 8/12/202</t>
  </si>
  <si>
    <t>DAIMLER TRUCKS FIN N 4.1500% 01/12/29 4.15 1/12/20</t>
  </si>
  <si>
    <t>DANSKE BK AS VAR RT03/27/29 Var. Corp 3/27/2029</t>
  </si>
  <si>
    <t>JOHN DEERE CAPITAL C 3.9000% 03/09/29 3.9 3/9/2029</t>
  </si>
  <si>
    <t>DEPOSITORY TR CO 4.3000% 03/27/29 4.3 3/27/2029</t>
  </si>
  <si>
    <t>DISNEY WALT CO 3.7500% 03/14/29 3.75 3/14/2029</t>
  </si>
  <si>
    <t>EMD FINANCE LLC 4.1250% 08/15/28 4.12 8/15/2028</t>
  </si>
  <si>
    <t>EOG RES INC 4.4000% 07/15/28 4.4 7/15/2028-28</t>
  </si>
  <si>
    <t>EATON CORP OHIO 3.9500% 03/06/29 3.95 3/6/2029</t>
  </si>
  <si>
    <t>EQUINOR ASA 4.25% 06/02/2028 4.25 6/2/2028</t>
  </si>
  <si>
    <t>EQUITABLE AMER GLOBA 4.6500% 06/09/28 4.65 6/9/202</t>
  </si>
  <si>
    <t>EQUITABLE AMER GLOBA 4.3000% 12/15/28 4.3 12/15/20</t>
  </si>
  <si>
    <t>FIFTH THIRD BANK Var. Corp 1/28/2028 -27</t>
  </si>
  <si>
    <t>373334LC3</t>
  </si>
  <si>
    <t>GEORGIA PWR CO 4.0000% 10/01/28 4 10/1/2028</t>
  </si>
  <si>
    <t>HUNTINGTON NATIONAL VAR RT04/12/28 Var. Corp 4/1</t>
  </si>
  <si>
    <t>HYUNDAI CAP AMER 4.8750% 06/23/27 4.88 6/23/2027</t>
  </si>
  <si>
    <t>HYUNDAI CAP AMER 4.2500% 01/08/29 4.25 1/8/2029</t>
  </si>
  <si>
    <t>INTERCONTINENTAL EXC 3.95% 12/01/2028 3.95 12/1/</t>
  </si>
  <si>
    <t>JPMORGAN CHASE &amp; CO 5.299%07/24/29 Var. Corp</t>
  </si>
  <si>
    <t>JPMORGAN CHASE &amp; CO VAR 01/23/2028 Var. Corp 1</t>
  </si>
  <si>
    <t>LINCOLN FINL GLOBAL 4.6250% 05/28/28 4.62 5/28/202</t>
  </si>
  <si>
    <t>LINCOLN FINL GLOBAL 4.2000% 01/12/29 4.2 1/12/2029</t>
  </si>
  <si>
    <t>MACQUARIE 5.272 7/2/2027</t>
  </si>
  <si>
    <t>MANUFACTURERS &amp; TRADERS TRUST COMPANY Var. Cor</t>
  </si>
  <si>
    <t>MARS INC 4.6000% 03/01/28 4.6 3/1/2028</t>
  </si>
  <si>
    <t>MASSMUTUAL GLOB FNDG II 5.1 4/9/2027</t>
  </si>
  <si>
    <t>MERCEDES-BENZ FIN NO 4.2500% 03/10/29 4.12 3/10/20</t>
  </si>
  <si>
    <t>METLIFE INC 4.8 1/14/2028</t>
  </si>
  <si>
    <t>MET TOWER GLOBAL FUN 4.0000% 01/14/29 4 1/14/2029</t>
  </si>
  <si>
    <t>MITSUBISHI CORP 4.000% 09/09/28 4 9/9/2028</t>
  </si>
  <si>
    <t>MORGAN STANLEY VAR RT07/20/29 Var. Corp 7/20/202</t>
  </si>
  <si>
    <t>MORGAN STANLEY Var. Corp 4/12/2029 -28</t>
  </si>
  <si>
    <t>MORGAN STANLEY VAR RT10/18/29 Var. Corp 10/18/20</t>
  </si>
  <si>
    <t>MORGAN STANLEY Var. Corp 2/8/2030 -29</t>
  </si>
  <si>
    <t>NATIONAL AUSTRALIA B 3.8500% 12/13/28 3.85 12/13/2</t>
  </si>
  <si>
    <t>NATIONAL BANK OF CANADA Var. Corp 1/20/2029 -28</t>
  </si>
  <si>
    <t>NATL RURAL UTILITIES COOPERATIVE FINANC 5.1 5/6/20</t>
  </si>
  <si>
    <t>NATIONAL RURAL UTILS 4.7500% 02/07/28 4.75 2/7/202</t>
  </si>
  <si>
    <t>NATWEST MKTS PLC 4.174%11/06/28 4.17 11/6/2028</t>
  </si>
  <si>
    <t>NOVARTIS CAPITAL COR 3.90% 11/05/2028 3.9 11/5/2</t>
  </si>
  <si>
    <t>PNC FINL SVCS GROUP VAR RT06/12/29 Var. Corp 6/1</t>
  </si>
  <si>
    <t>PNC FINL SVCS GROUP VAR RT01/21/28 Var. Corp 1/2</t>
  </si>
  <si>
    <t>PNC BANK Var. Corp 7/21/2028 -26</t>
  </si>
  <si>
    <t>PACCAR FINANCIAL COR 4.00% 11/07/2028 4 11/7/202</t>
  </si>
  <si>
    <t>PACCAR FINANCIAL COR 3.9000% 02/05/29 3.9 2/5/2029</t>
  </si>
  <si>
    <t>PACIFIC LIFE GLOBAL 4.4500% 05/01/28 4.45 5/1/2028</t>
  </si>
  <si>
    <t>PRINCIPAL LIFE GLOBA 5.0000% 01/16/27 5 1/16/2027</t>
  </si>
  <si>
    <t>PRINCIPAL LFE GLB FND II 4.8 1/9/2028</t>
  </si>
  <si>
    <t>PRINCIPAL LIFE GLOBA 4.2500% 08/18/28 4.25 8/18/20</t>
  </si>
  <si>
    <t>PROTECTIVE LIFE GLOB 4.1610% 01/15/29 4.16 1/15/20</t>
  </si>
  <si>
    <t>RIO TINTO FIN USA 4.5 3/14/2028</t>
  </si>
  <si>
    <t>ROYAL BANK OF CANADA Var. Corp 1/24/2029 -28</t>
  </si>
  <si>
    <t>ROYAL BANK OF CANADA Var. Corp 8/6/2059 -28</t>
  </si>
  <si>
    <t>ROYAL BANK OF CANADA VAR RATE 11/03/2028 Var. Corp</t>
  </si>
  <si>
    <t>ROYAL BANK OF CANADA VAR RATE 10/18/2028 Var. Corp</t>
  </si>
  <si>
    <t>SALESFORCE INC 4.6500% 03/15/29 4.65 3/15/2029</t>
  </si>
  <si>
    <t>SKANDINAVISKA ENSKIL 4.0000% 03/12/29 4 3/12/2029</t>
  </si>
  <si>
    <t>STATE STR CORP 4.5360% 02/28/28 4.536 2/28/2028</t>
  </si>
  <si>
    <t>SUMITOMO MITSUI FIN 1.902% 09/17/2028 1.9 9/17/202</t>
  </si>
  <si>
    <t>SUMITOMO MITSUI FIN 4.1080% 01/15/29 4.11 1/15/202</t>
  </si>
  <si>
    <t>SUMITOMO MITSUI TR B 3.9500% 03/05/29 3.95 3/5/202</t>
  </si>
  <si>
    <t>TORONTO DOMINION BAN 4.98%04/05/27 4.98 4/5/2027</t>
  </si>
  <si>
    <t>TORONTO-DOMINION 4.861 1/31/2028</t>
  </si>
  <si>
    <t>TORONTO DOMINION BK 4.109%10/13/28 4.11 10/13/20</t>
  </si>
  <si>
    <t>TOYOTA MTR CR CORP 4.3500% 10/08/27 4.35 10/8/2027</t>
  </si>
  <si>
    <t>TOYOTA MTR CR CORP 3.7500% 01/12/28 3.75 1/12/2028</t>
  </si>
  <si>
    <t>TRUIST FIN Var. Corp 7/24/2028 -27</t>
  </si>
  <si>
    <t>TRUIST BK VAR RT10/23/29 Var. Corp 10/23/2029</t>
  </si>
  <si>
    <t>TRUIST FIN Var. Corp 1/27/2029 -28</t>
  </si>
  <si>
    <t>UBS GROUP AG Var. Corp 1/10/2028 -27</t>
  </si>
  <si>
    <t>US BANK NA CINCINNATI Var. Corp 5/15/2028 -27</t>
  </si>
  <si>
    <t>WESTERN-SOUTHERN GLO 4.2500% 01/29/29 4.25 1/29/20</t>
  </si>
  <si>
    <t>WISCONSIN ELEC PWR C 3.9500% 03/01/29 3.95 3/1/202</t>
  </si>
  <si>
    <t>Corporate Bonds Sub Total</t>
  </si>
  <si>
    <t>Municipal Bonds</t>
  </si>
  <si>
    <t>NORFOLK VA 5.812 3/1/2028</t>
  </si>
  <si>
    <t>3/1/2028</t>
  </si>
  <si>
    <t>Municipal Bonds Sub Total</t>
  </si>
  <si>
    <t>Government Related Securities</t>
  </si>
  <si>
    <t>ASIAN DEVELOPMENT BANK 4.75 2/12/2030-27</t>
  </si>
  <si>
    <t>Government Related Securities Sub Total</t>
  </si>
  <si>
    <t>Grand Total</t>
  </si>
  <si>
    <t>Effective Maturity</t>
  </si>
  <si>
    <t>Days to Mat.</t>
  </si>
  <si>
    <t>FIGXX</t>
  </si>
  <si>
    <t>FIDELITY INST GOVT PORTFOLIO - I</t>
  </si>
  <si>
    <t>Sub Total</t>
  </si>
  <si>
    <t>Repurchase Agreement</t>
  </si>
  <si>
    <t>REPOBMOCPM</t>
  </si>
  <si>
    <t>TRI-PARTY FLORIDA BANK OF MONTREAL Cash</t>
  </si>
  <si>
    <t>REPOCIBCC</t>
  </si>
  <si>
    <t>TRI-PARTY FLORIDA CIBC WORLD MARKETS Cash</t>
  </si>
  <si>
    <t>REPOCITIC</t>
  </si>
  <si>
    <t>TRI-PARTY FLORIDA CITIGROUP REPO Cash</t>
  </si>
  <si>
    <t>REPOGSC</t>
  </si>
  <si>
    <t>TRI-PARTY FLORIDA GOLDMAN SACHS Cash</t>
  </si>
  <si>
    <t>REPOMUFG</t>
  </si>
  <si>
    <t>MUFG Securities Cash</t>
  </si>
  <si>
    <t>T-Bill 0 04/21/2026</t>
  </si>
  <si>
    <t>T-Bill 0 04/28/2026</t>
  </si>
  <si>
    <t>T-Bill 0 06/23/2026</t>
  </si>
  <si>
    <t>AMERICREDIT AM REC T 3.986%   03/18/27</t>
  </si>
  <si>
    <t>AMCAR 2025-1 A1 MTGE 4.185%   11/18/2026</t>
  </si>
  <si>
    <t>ARI FLEET LEASE TR 2 3.812%   01/15/2027</t>
  </si>
  <si>
    <t>AUTONATION FINANCE T 3.927%   02/11/2027</t>
  </si>
  <si>
    <t>BRIDGECREST AUTO SEC 3.906%   01/15/2027</t>
  </si>
  <si>
    <t>CCG RECEIVABLES TRUS 4.1200% 10/14/26</t>
  </si>
  <si>
    <t>CARMAX AUTO OWNER TR 4.166%   10/15/26</t>
  </si>
  <si>
    <t>CARVANA AUTO RECE TR 4.082%  12/10/26</t>
  </si>
  <si>
    <t>CARVANA AUTO RECEIV 3.93%   03/10/27</t>
  </si>
  <si>
    <t>DELL EQUIPMENT FIN T 4.145%   10/22/26</t>
  </si>
  <si>
    <t>ENTERPRISE FLEET FIN 4.551%    07/20/2026</t>
  </si>
  <si>
    <t>ENTERPRISE FLEET FIN 3.849%   02/20/2027</t>
  </si>
  <si>
    <t>EXETER ATMB RECEIVAB 3.984%   04/15/27</t>
  </si>
  <si>
    <t>EXETER AUTO REC TR 2 3.895%   01/15/2027</t>
  </si>
  <si>
    <t>FIRST INVESTORS AUTO 4.211%   11/16/2026</t>
  </si>
  <si>
    <t>GLS AUTO RECBLS TR 4.131%   10/15/2026</t>
  </si>
  <si>
    <t>GLS AUTO SELECT REC 3.792%   01/15/27</t>
  </si>
  <si>
    <t>HPEFS EQUIP TR 2025- 4.546%    08/20/2026</t>
  </si>
  <si>
    <t>KUBOTA CR OWNER TR 2 4.48%    07/15/26</t>
  </si>
  <si>
    <t>LAD AUTO RECEIVABLES 3.871%   02/16/27</t>
  </si>
  <si>
    <t>VOLKSWAGEN AUTO LEAS 3.828%   03/22/27</t>
  </si>
  <si>
    <t>WESTLAKE AUTOMO REC 3.874%   01/15/27</t>
  </si>
  <si>
    <t>WESTLAKE AUTO REC TR 3.893%  01/15/27</t>
  </si>
  <si>
    <t>Collateralized Mortgage Obligations</t>
  </si>
  <si>
    <t>FNMA MBS         BLL 5.2900% 05/01/26</t>
  </si>
  <si>
    <t>5/1/2026</t>
  </si>
  <si>
    <t>Commercial Paper</t>
  </si>
  <si>
    <t>ALBERTA PROVINCE DCP, 04/17/2026</t>
  </si>
  <si>
    <t>BANK AMER SECS INC VAR RT  08/13/26</t>
  </si>
  <si>
    <t>BANK NOVA SCOTIA B C VAR RT  04/10/26</t>
  </si>
  <si>
    <t>BNYMEL VAR RAT   04/07/2026</t>
  </si>
  <si>
    <t>CANADIAN IMPERIAL BK DCP, 02/04/2027</t>
  </si>
  <si>
    <t>CENTURY HOUSING CRP 3.85%   04/06/2026</t>
  </si>
  <si>
    <t>A1+</t>
  </si>
  <si>
    <t>CENTURY HOUSING CRP 3.85%   04/27/2026</t>
  </si>
  <si>
    <t>CGMICP VAR RATE   08/28/26</t>
  </si>
  <si>
    <t>COMMONWEALTH BANK OF VAR RT  04/17/2026</t>
  </si>
  <si>
    <t>COMMONWEALTH BANK OF VAR RT  12/04/26</t>
  </si>
  <si>
    <t>COMPASS GROUP PLC DCP  04/27/2026</t>
  </si>
  <si>
    <t>CREDIT AGRICOLE CIB DCP, 06/18/2026</t>
  </si>
  <si>
    <t>DBS BANK LTD DCP, 04/10/2026</t>
  </si>
  <si>
    <t>CCDJFQ DCP, 04/09/2026</t>
  </si>
  <si>
    <t>FLORIDA PWR &amp; LIGHT DCP,  04/14/26</t>
  </si>
  <si>
    <t>ING U S FDG LLC IAM VAR RT  05/01/26</t>
  </si>
  <si>
    <t>IDAHO HSG &amp; FIN ASSN 3.7500% 05/19/26</t>
  </si>
  <si>
    <t>ING FUNDING LLC DCP,  04/21/2026</t>
  </si>
  <si>
    <t>Kimberly Clark Corp. DCP,  04/06/2026</t>
  </si>
  <si>
    <t>LLOYDS DCP,  08/10/2026</t>
  </si>
  <si>
    <t>LLOYDS BANK PLC VAR RT  07/13/26</t>
  </si>
  <si>
    <t>LLOYDS BANK PLC VAR RATE 04/30/2026</t>
  </si>
  <si>
    <t>MACQUARIE GROUP LIMI VAR RT  05/14/26</t>
  </si>
  <si>
    <t>MASSACHUSETTS MUT LI DCP, 04/09/2026</t>
  </si>
  <si>
    <t>NAT'L AUSTRALIA BANK DCP,  09/01/2026</t>
  </si>
  <si>
    <t>NATIONAL BK CDA VAR RT  06/16/2026</t>
  </si>
  <si>
    <t>NATIONAL RURAL UTIL DCP,  04/09/2026</t>
  </si>
  <si>
    <t>NAT'L SEC CLEARING C DCP, 04/09/2026</t>
  </si>
  <si>
    <t>NATIONWIDE BLDG SOC DCP, 05/18/2026</t>
  </si>
  <si>
    <t>NYLCPP DCP, 04/10/2026</t>
  </si>
  <si>
    <t>NORDEA BK ABP MED TE VAR RT  05/07/26</t>
  </si>
  <si>
    <t>NOVARTIS FINANCE COR DCP 04/09/2026</t>
  </si>
  <si>
    <t>OMERS FINANCE TRUST DCP,  04/09/2026</t>
  </si>
  <si>
    <t>ONT DCP, 04/08/2026</t>
  </si>
  <si>
    <t>ONT DCP, 04/10/2026</t>
  </si>
  <si>
    <t>SKANDINAVISKA ENSKIL VAR RT  04/10/2026</t>
  </si>
  <si>
    <t>SOUTH CAROLINA PUB S 3.75%   05/20/2026</t>
  </si>
  <si>
    <t>SOUTH CAROLINA PUB S 3.77%   06/18/2026</t>
  </si>
  <si>
    <t>SUMITOMO MITSUI BKG VAR RT  04/16/26</t>
  </si>
  <si>
    <t>TEXAS PUB FIN ATH CP 3.90%    05/06/26</t>
  </si>
  <si>
    <t>TOYOTA MOTOR CREDIT DCP,  08/25/2026</t>
  </si>
  <si>
    <t>WALMART STORES INC DCP  04/13/2026</t>
  </si>
  <si>
    <t>AIG GLOBAL FDG SR SE 5.7500% 07/02/26</t>
  </si>
  <si>
    <t>ABBVIE INC 3.2000% 05/14/26</t>
  </si>
  <si>
    <t>AMERIPRISE FINL INC 2.8750% 09/15/26</t>
  </si>
  <si>
    <t>ATHENE GLOBAL FDG 2.9500% 11/12/26</t>
  </si>
  <si>
    <t>ATHENE GLOBAL FDG 4.8600% 08/27/26</t>
  </si>
  <si>
    <t>AVALONBAY CMNTYS INC 2.9500% 05/11/26</t>
  </si>
  <si>
    <t>BANK OF MONTREAL 5.266% 12/11/2026</t>
  </si>
  <si>
    <t>CAMDEN PPTY TR 5.8500% 11/03/26</t>
  </si>
  <si>
    <t>CITIBANK N A 5.4880% 12/04/26</t>
  </si>
  <si>
    <t>CREDIT AGRICOLE 5.589% 07/05/26</t>
  </si>
  <si>
    <t>ENTERPRISE PRODS OPE 4.6000% 01/11/27</t>
  </si>
  <si>
    <t>JPMORGAN CHASE BK N VAR RT  04/29/26</t>
  </si>
  <si>
    <t>JPMORGAN CHASE BK N 5.1100% 12/08/26</t>
  </si>
  <si>
    <t>KIMCO REALTY CORP 2.8000% 10/01/26</t>
  </si>
  <si>
    <t>MASSMUTUAL GLBL FDG 5.1000% 04/09/27</t>
  </si>
  <si>
    <t>MID-AMERICA APTS LP 1.1000% 09/15/26</t>
  </si>
  <si>
    <t>MITSUBISHI UFJ FINL 2.757%   09/13/26</t>
  </si>
  <si>
    <t>MIZUHO FINL GROUP IN 2.839%   09/13/2026</t>
  </si>
  <si>
    <t>NTT FINANCE CORP 1.162%   04/03/2026</t>
  </si>
  <si>
    <t>PACIFIC LIFE GLOBAL VAR RT  06/04/2026</t>
  </si>
  <si>
    <t>PRINCIPAL LIFE GLOBA 3.00%   04/18/2026</t>
  </si>
  <si>
    <t>REALTY INCOME CORP 4.8750% 06/01/26</t>
  </si>
  <si>
    <t>ROYAL BANK OF CANADA 5.200%  07/20/2026</t>
  </si>
  <si>
    <t>S&amp;P GLOBAL INC 2.4500% 03/01/27</t>
  </si>
  <si>
    <t>SCHWAB CHARLES CORP 5.8750%   08/24/2026</t>
  </si>
  <si>
    <t>SIMON PPTY GROUP LP 3.2500% 11/30/26</t>
  </si>
  <si>
    <t>TORONTO DOMINION BAN 1.2%    06/03/2026</t>
  </si>
  <si>
    <t>TORONTO DOMINION BK 5.532%  07/17/26</t>
  </si>
  <si>
    <t>TOYOTA MTR CR CORP 4.4500% 05/18/26</t>
  </si>
  <si>
    <t>WELLS FARGO BANK NAT 5.2540% 12/11/26</t>
  </si>
  <si>
    <t>THERMO FISHER SCIENT 4.953% 08/10/26</t>
  </si>
  <si>
    <t xml:space="preserve"> </t>
  </si>
  <si>
    <t>Cerificates of Deposit</t>
  </si>
  <si>
    <t>BNP PARIBAS N Y BRH VAR RT  08/06/26</t>
  </si>
  <si>
    <t>BANK OF AMERICA NA 3.97%   04/03/2026</t>
  </si>
  <si>
    <t>BANK MONTREAL CHICAG 3.74%   02/11/27</t>
  </si>
  <si>
    <t>BANK MONTREAL CHICAG VAR RT  08/18/26</t>
  </si>
  <si>
    <t>BANK NOVA SCOTIA B C VAR RT  07/17/26</t>
  </si>
  <si>
    <t>BANK NOVA SCOTIA B C VAR RT  07/01/26</t>
  </si>
  <si>
    <t>BANK NOVA SCOTIA B C VAR RT  08/13/26</t>
  </si>
  <si>
    <t>BANK NOVA SCOTIA VAR RT  12/03/26</t>
  </si>
  <si>
    <t>CREDIT AGRICOLE CORP VAR RT  04/20/26</t>
  </si>
  <si>
    <t>CREDIT AGRICOLE CORP VAR RT  04/21/26</t>
  </si>
  <si>
    <t>CREDIT AGRICOLE CORP VAR RT  05/01/2026</t>
  </si>
  <si>
    <t>CREDIT AGRICOLE CIB 3.84%  01/15/2027</t>
  </si>
  <si>
    <t>LLOYDS BK CORPORATE VAR RT  05/01/26</t>
  </si>
  <si>
    <t>MUFG BANK LTD/NY 3.78%,  08/21/2026</t>
  </si>
  <si>
    <t>NATIXIS VAR RT  12/04/2026</t>
  </si>
  <si>
    <t>NORDEA BK ABP NEW YO VAR RT  04/08/2026</t>
  </si>
  <si>
    <t>ROYAL BK OF CDA NY VAR RT  12/07/2026</t>
  </si>
  <si>
    <t>86565GQA1</t>
  </si>
  <si>
    <t>SUMITOMO MITSUI BKG 4.400% 06/04/26</t>
  </si>
  <si>
    <t>SUMITOMO MITSUI BKG VAR RT  09/08/26</t>
  </si>
  <si>
    <t>SWEDBANK SPARBANKEN VAR RT  04/02/26</t>
  </si>
  <si>
    <t>TORONTO-DOM BANK VAR RT, 04/16/2026</t>
  </si>
  <si>
    <t>TORONTO DOMINION BK 3.75%   08/17/26</t>
  </si>
  <si>
    <t>WELLS FARGO BANK NAT VAR RT  06/03/26</t>
  </si>
  <si>
    <t>WELLS FARGO BANK NA 3.75%   10/16/26</t>
  </si>
  <si>
    <t>WESTPAC BANKING CORP VAR RT  05/22/26</t>
  </si>
  <si>
    <t>WESTPAC BANKING CORP VAR RT  10/06/26</t>
  </si>
  <si>
    <t>ALASKA ST HSG FIN CO VAR RT  06/01/52</t>
  </si>
  <si>
    <t>COLORADO HSG &amp; FIN A VAR RT  11/01/53</t>
  </si>
  <si>
    <t>COLORADO HSG &amp; FIN A VAR RT  11/01/51</t>
  </si>
  <si>
    <t>ILLINOIS HSG DEV AUT VAR RT  01/01/52</t>
  </si>
  <si>
    <t>Moody's - Aaa</t>
  </si>
  <si>
    <t>MAINE ST HSG AUTH MT VAR RT  11/15/2052</t>
  </si>
  <si>
    <t>MICHIGAN ST HSG DEV VAR RT  06/01/52</t>
  </si>
  <si>
    <t>MICHIGAN ST HSG DEV VAR RT  06/01/54</t>
  </si>
  <si>
    <t>MINNESOTA ST HSG FIN VAR RT  07/01/52</t>
  </si>
  <si>
    <t>NEW YORK N Y CITY HS VAR RT  03/15/36</t>
  </si>
  <si>
    <t>NORTH DAKOTA ST HSG VAR RT  01/01/49</t>
  </si>
  <si>
    <t>Moody's - Aa1</t>
  </si>
  <si>
    <t>NORTH DAKOTA ST HSG VAR RT  01/01/50</t>
  </si>
  <si>
    <t>OREGON ST HSG &amp; CMNT VAR RT  07/01/47</t>
  </si>
  <si>
    <t>Moody's - Aa2</t>
  </si>
  <si>
    <t>PERALTA CALIF CMNTY VAR RT  08/05/31</t>
  </si>
  <si>
    <t>SOUTH DAKOTA HSG DEV VAR RT  05/01/48</t>
  </si>
  <si>
    <t>SOUTH DAKOTA HSG DE V AUTH</t>
  </si>
  <si>
    <t>EXPORT DEV CDA VAR RT  08/21/26</t>
  </si>
  <si>
    <t>KOMMUNALBANKEN AS VAR RT  06/17/26</t>
  </si>
  <si>
    <t>ONTARIO TEACH FIN TR 0.87500% 09/21/26</t>
  </si>
  <si>
    <t>L-BANK BW FOERDERBK VAR RT  05/08/2026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</si>
</sst>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0"/>
    <numFmt numFmtId="166" formatCode="0.000%"/>
    <numFmt numFmtId="167" formatCode="#,##0.000_);\(#,##0.000\)"/>
    <numFmt numFmtId="168" formatCode="&quot;$&quot;#,##0.00"/>
    <numFmt numFmtId="169" formatCode="#,##0.000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name val="Glancyr Light"/>
      <family val="3"/>
    </font>
    <font>
      <sz val="12"/>
      <name val="Glancyr Light"/>
      <family val="3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7" tint="-0.74999237037263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8"/>
      <color theme="3" tint="-0.249977111117893"/>
      <name val="Arial"/>
      <family val="2"/>
    </font>
    <font>
      <b/>
      <sz val="8"/>
      <name val="Arial"/>
      <family val="2"/>
    </font>
    <font>
      <sz val="10"/>
      <name val="Arial"/>
    </font>
    <font>
      <sz val="8"/>
      <color rgb="FFFF0000"/>
      <name val="Arial"/>
      <family val="2"/>
    </font>
    <font>
      <sz val="1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theme="2" tint="-0.749961851863155"/>
      </left>
      <right style="thin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theme="3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auto="1"/>
      </bottom>
      <diagonal/>
    </border>
    <border>
      <left style="medium">
        <color theme="3" tint="-0.24994659260841701"/>
      </left>
      <right/>
      <top style="thin">
        <color indexed="64"/>
      </top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indexed="64"/>
      </top>
      <bottom style="medium">
        <color theme="3" tint="-0.24994659260841701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471">
    <xf numFmtId="0" fontId="0" fillId="0" borderId="0" xfId="0"/>
    <xf numFmtId="0" fontId="0" fillId="0" borderId="10" xfId="0" applyBorder="1" applyAlignment="1">
      <alignment horizontal="left" wrapText="1"/>
    </xf>
    <xf numFmtId="2" fontId="0" fillId="0" borderId="0" xfId="0" applyNumberFormat="1"/>
    <xf numFmtId="39" fontId="0" fillId="0" borderId="0" xfId="1" applyNumberFormat="1" applyFont="1"/>
    <xf numFmtId="0" fontId="17" fillId="33" borderId="0" xfId="0" applyFont="1" applyFill="1"/>
    <xf numFmtId="0" fontId="13" fillId="34" borderId="0" xfId="0" applyFont="1" applyFill="1"/>
    <xf numFmtId="0" fontId="0" fillId="35" borderId="0" xfId="0" applyFill="1"/>
    <xf numFmtId="0" fontId="16" fillId="35" borderId="0" xfId="0" applyFont="1" applyFill="1"/>
    <xf numFmtId="44" fontId="0" fillId="35" borderId="0" xfId="43" applyFont="1" applyFill="1"/>
    <xf numFmtId="44" fontId="0" fillId="0" borderId="0" xfId="43" applyFont="1"/>
    <xf numFmtId="0" fontId="16" fillId="0" borderId="0" xfId="0" applyFont="1"/>
    <xf numFmtId="0" fontId="16" fillId="36" borderId="0" xfId="0" applyFont="1" applyFill="1"/>
    <xf numFmtId="0" fontId="0" fillId="36" borderId="0" xfId="0" applyFill="1"/>
    <xf numFmtId="44" fontId="0" fillId="36" borderId="0" xfId="43" applyFont="1" applyFill="1"/>
    <xf numFmtId="44" fontId="16" fillId="35" borderId="0" xfId="0" applyNumberFormat="1" applyFont="1" applyFill="1"/>
    <xf numFmtId="39" fontId="1" fillId="0" borderId="0" xfId="0" applyNumberFormat="1" applyFont="1"/>
    <xf numFmtId="0" fontId="1" fillId="0" borderId="0" xfId="44"/>
    <xf numFmtId="0" fontId="20" fillId="0" borderId="0" xfId="44" applyFont="1"/>
    <xf numFmtId="10" fontId="20" fillId="0" borderId="0" xfId="44" applyNumberFormat="1" applyFont="1"/>
    <xf numFmtId="0" fontId="21" fillId="38" borderId="11" xfId="44" applyFont="1" applyFill="1" applyBorder="1" applyAlignment="1">
      <alignment horizontal="center" vertical="center" wrapText="1"/>
    </xf>
    <xf numFmtId="0" fontId="21" fillId="38" borderId="12" xfId="44" applyFont="1" applyFill="1" applyBorder="1" applyAlignment="1">
      <alignment horizontal="center" vertical="center" wrapText="1"/>
    </xf>
    <xf numFmtId="10" fontId="21" fillId="38" borderId="13" xfId="44" applyNumberFormat="1" applyFont="1" applyFill="1" applyBorder="1" applyAlignment="1">
      <alignment horizontal="center" vertical="center" wrapText="1"/>
    </xf>
    <xf numFmtId="0" fontId="1" fillId="0" borderId="0" xfId="44" applyAlignment="1">
      <alignment wrapText="1"/>
    </xf>
    <xf numFmtId="0" fontId="21" fillId="0" borderId="0" xfId="44" applyFont="1" applyAlignment="1">
      <alignment horizontal="center" vertical="center"/>
    </xf>
    <xf numFmtId="0" fontId="21" fillId="0" borderId="0" xfId="44" applyFont="1" applyAlignment="1">
      <alignment horizontal="center" vertical="center" wrapText="1"/>
    </xf>
    <xf numFmtId="10" fontId="21" fillId="0" borderId="0" xfId="44" applyNumberFormat="1" applyFont="1" applyAlignment="1">
      <alignment horizontal="center" vertical="center"/>
    </xf>
    <xf numFmtId="0" fontId="22" fillId="39" borderId="15" xfId="44" applyFont="1" applyFill="1" applyBorder="1" applyAlignment="1">
      <alignment horizontal="left"/>
    </xf>
    <xf numFmtId="0" fontId="22" fillId="39" borderId="15" xfId="44" applyFont="1" applyFill="1" applyBorder="1" applyAlignment="1">
      <alignment horizontal="right"/>
    </xf>
    <xf numFmtId="0" fontId="22" fillId="39" borderId="15" xfId="44" applyFont="1" applyFill="1" applyBorder="1" applyAlignment="1">
      <alignment horizontal="center"/>
    </xf>
    <xf numFmtId="7" fontId="22" fillId="39" borderId="15" xfId="45" applyNumberFormat="1" applyFont="1" applyFill="1" applyBorder="1" applyAlignment="1">
      <alignment horizontal="right"/>
    </xf>
    <xf numFmtId="165" fontId="22" fillId="39" borderId="15" xfId="44" applyNumberFormat="1" applyFont="1" applyFill="1" applyBorder="1" applyAlignment="1">
      <alignment horizontal="center"/>
    </xf>
    <xf numFmtId="166" fontId="22" fillId="39" borderId="15" xfId="46" applyNumberFormat="1" applyFont="1" applyFill="1" applyBorder="1" applyAlignment="1">
      <alignment horizontal="right"/>
    </xf>
    <xf numFmtId="10" fontId="22" fillId="39" borderId="16" xfId="44" applyNumberFormat="1" applyFont="1" applyFill="1" applyBorder="1" applyAlignment="1">
      <alignment horizontal="right"/>
    </xf>
    <xf numFmtId="0" fontId="23" fillId="0" borderId="17" xfId="44" applyFont="1" applyBorder="1" applyAlignment="1">
      <alignment horizontal="left"/>
    </xf>
    <xf numFmtId="0" fontId="23" fillId="40" borderId="17" xfId="44" applyFont="1" applyFill="1" applyBorder="1" applyAlignment="1">
      <alignment horizontal="left"/>
    </xf>
    <xf numFmtId="167" fontId="23" fillId="40" borderId="18" xfId="47" applyNumberFormat="1" applyFont="1" applyFill="1" applyBorder="1" applyAlignment="1">
      <alignment horizontal="center"/>
    </xf>
    <xf numFmtId="14" fontId="23" fillId="40" borderId="17" xfId="44" applyNumberFormat="1" applyFont="1" applyFill="1" applyBorder="1" applyAlignment="1">
      <alignment horizontal="center"/>
    </xf>
    <xf numFmtId="0" fontId="23" fillId="40" borderId="17" xfId="44" applyFont="1" applyFill="1" applyBorder="1" applyAlignment="1">
      <alignment horizontal="center"/>
    </xf>
    <xf numFmtId="168" fontId="25" fillId="41" borderId="18" xfId="48" applyNumberFormat="1" applyFont="1" applyFill="1" applyBorder="1" applyAlignment="1">
      <alignment horizontal="right" vertical="center"/>
    </xf>
    <xf numFmtId="165" fontId="23" fillId="40" borderId="18" xfId="44" applyNumberFormat="1" applyFont="1" applyFill="1" applyBorder="1" applyAlignment="1">
      <alignment horizontal="center"/>
    </xf>
    <xf numFmtId="4" fontId="25" fillId="41" borderId="18" xfId="48" applyNumberFormat="1" applyFont="1" applyFill="1" applyBorder="1" applyAlignment="1">
      <alignment horizontal="right" vertical="center"/>
    </xf>
    <xf numFmtId="166" fontId="23" fillId="40" borderId="18" xfId="46" applyNumberFormat="1" applyFont="1" applyFill="1" applyBorder="1" applyAlignment="1">
      <alignment horizontal="right"/>
    </xf>
    <xf numFmtId="2" fontId="23" fillId="0" borderId="18" xfId="44" applyNumberFormat="1" applyFont="1" applyBorder="1" applyAlignment="1">
      <alignment horizontal="right"/>
    </xf>
    <xf numFmtId="10" fontId="23" fillId="40" borderId="19" xfId="46" applyNumberFormat="1" applyFont="1" applyFill="1" applyBorder="1" applyAlignment="1">
      <alignment horizontal="right"/>
    </xf>
    <xf numFmtId="169" fontId="23" fillId="40" borderId="19" xfId="47" applyNumberFormat="1" applyFont="1" applyFill="1" applyBorder="1" applyAlignment="1">
      <alignment horizontal="center"/>
    </xf>
    <xf numFmtId="14" fontId="23" fillId="40" borderId="19" xfId="44" applyNumberFormat="1" applyFont="1" applyFill="1" applyBorder="1" applyAlignment="1">
      <alignment horizontal="right"/>
    </xf>
    <xf numFmtId="7" fontId="23" fillId="0" borderId="20" xfId="45" applyNumberFormat="1" applyFont="1" applyFill="1" applyBorder="1" applyAlignment="1">
      <alignment horizontal="right"/>
    </xf>
    <xf numFmtId="165" fontId="23" fillId="40" borderId="19" xfId="44" applyNumberFormat="1" applyFont="1" applyFill="1" applyBorder="1" applyAlignment="1">
      <alignment horizontal="center"/>
    </xf>
    <xf numFmtId="166" fontId="23" fillId="0" borderId="20" xfId="46" applyNumberFormat="1" applyFont="1" applyFill="1" applyBorder="1" applyAlignment="1">
      <alignment horizontal="right"/>
    </xf>
    <xf numFmtId="4" fontId="23" fillId="0" borderId="20" xfId="46" applyNumberFormat="1" applyFont="1" applyFill="1" applyBorder="1" applyAlignment="1">
      <alignment horizontal="right"/>
    </xf>
    <xf numFmtId="10" fontId="23" fillId="0" borderId="19" xfId="46" applyNumberFormat="1" applyFont="1" applyFill="1" applyBorder="1" applyAlignment="1">
      <alignment horizontal="right"/>
    </xf>
    <xf numFmtId="0" fontId="23" fillId="42" borderId="20" xfId="44" applyFont="1" applyFill="1" applyBorder="1" applyAlignment="1">
      <alignment horizontal="left"/>
    </xf>
    <xf numFmtId="0" fontId="23" fillId="42" borderId="17" xfId="44" applyFont="1" applyFill="1" applyBorder="1" applyAlignment="1">
      <alignment horizontal="left"/>
    </xf>
    <xf numFmtId="169" fontId="23" fillId="42" borderId="17" xfId="47" applyNumberFormat="1" applyFont="1" applyFill="1" applyBorder="1" applyAlignment="1">
      <alignment horizontal="center"/>
    </xf>
    <xf numFmtId="14" fontId="23" fillId="42" borderId="17" xfId="44" applyNumberFormat="1" applyFont="1" applyFill="1" applyBorder="1" applyAlignment="1">
      <alignment horizontal="right"/>
    </xf>
    <xf numFmtId="0" fontId="23" fillId="42" borderId="20" xfId="44" applyFont="1" applyFill="1" applyBorder="1" applyAlignment="1">
      <alignment horizontal="center"/>
    </xf>
    <xf numFmtId="7" fontId="23" fillId="42" borderId="20" xfId="45" applyNumberFormat="1" applyFont="1" applyFill="1" applyBorder="1" applyAlignment="1">
      <alignment horizontal="right"/>
    </xf>
    <xf numFmtId="165" fontId="23" fillId="42" borderId="17" xfId="44" applyNumberFormat="1" applyFont="1" applyFill="1" applyBorder="1" applyAlignment="1">
      <alignment horizontal="center"/>
    </xf>
    <xf numFmtId="166" fontId="23" fillId="42" borderId="20" xfId="46" applyNumberFormat="1" applyFont="1" applyFill="1" applyBorder="1" applyAlignment="1">
      <alignment horizontal="right"/>
    </xf>
    <xf numFmtId="4" fontId="23" fillId="42" borderId="20" xfId="46" applyNumberFormat="1" applyFont="1" applyFill="1" applyBorder="1" applyAlignment="1">
      <alignment horizontal="right"/>
    </xf>
    <xf numFmtId="10" fontId="23" fillId="42" borderId="19" xfId="46" applyNumberFormat="1" applyFont="1" applyFill="1" applyBorder="1" applyAlignment="1">
      <alignment horizontal="right"/>
    </xf>
    <xf numFmtId="0" fontId="23" fillId="40" borderId="20" xfId="44" applyFont="1" applyFill="1" applyBorder="1" applyAlignment="1">
      <alignment horizontal="left"/>
    </xf>
    <xf numFmtId="169" fontId="23" fillId="40" borderId="20" xfId="47" applyNumberFormat="1" applyFont="1" applyFill="1" applyBorder="1" applyAlignment="1">
      <alignment horizontal="center"/>
    </xf>
    <xf numFmtId="14" fontId="23" fillId="40" borderId="20" xfId="44" applyNumberFormat="1" applyFont="1" applyFill="1" applyBorder="1" applyAlignment="1">
      <alignment horizontal="right"/>
    </xf>
    <xf numFmtId="169" fontId="23" fillId="42" borderId="20" xfId="47" applyNumberFormat="1" applyFont="1" applyFill="1" applyBorder="1" applyAlignment="1">
      <alignment horizontal="center"/>
    </xf>
    <xf numFmtId="14" fontId="23" fillId="42" borderId="20" xfId="44" applyNumberFormat="1" applyFont="1" applyFill="1" applyBorder="1" applyAlignment="1">
      <alignment horizontal="right"/>
    </xf>
    <xf numFmtId="165" fontId="23" fillId="42" borderId="20" xfId="44" applyNumberFormat="1" applyFont="1" applyFill="1" applyBorder="1" applyAlignment="1">
      <alignment horizontal="center"/>
    </xf>
    <xf numFmtId="0" fontId="23" fillId="42" borderId="17" xfId="44" applyFont="1" applyFill="1" applyBorder="1" applyAlignment="1">
      <alignment horizontal="center"/>
    </xf>
    <xf numFmtId="7" fontId="23" fillId="0" borderId="17" xfId="45" applyNumberFormat="1" applyFont="1" applyFill="1" applyBorder="1" applyAlignment="1">
      <alignment horizontal="right"/>
    </xf>
    <xf numFmtId="4" fontId="23" fillId="0" borderId="17" xfId="46" applyNumberFormat="1" applyFont="1" applyFill="1" applyBorder="1" applyAlignment="1">
      <alignment horizontal="right"/>
    </xf>
    <xf numFmtId="10" fontId="23" fillId="42" borderId="20" xfId="46" applyNumberFormat="1" applyFont="1" applyFill="1" applyBorder="1" applyAlignment="1">
      <alignment horizontal="right"/>
    </xf>
    <xf numFmtId="0" fontId="23" fillId="40" borderId="21" xfId="44" applyFont="1" applyFill="1" applyBorder="1" applyAlignment="1">
      <alignment horizontal="left"/>
    </xf>
    <xf numFmtId="0" fontId="23" fillId="40" borderId="22" xfId="44" applyFont="1" applyFill="1" applyBorder="1" applyAlignment="1">
      <alignment horizontal="left"/>
    </xf>
    <xf numFmtId="169" fontId="23" fillId="40" borderId="22" xfId="47" applyNumberFormat="1" applyFont="1" applyFill="1" applyBorder="1" applyAlignment="1">
      <alignment horizontal="center"/>
    </xf>
    <xf numFmtId="14" fontId="23" fillId="40" borderId="22" xfId="44" applyNumberFormat="1" applyFont="1" applyFill="1" applyBorder="1" applyAlignment="1">
      <alignment horizontal="right"/>
    </xf>
    <xf numFmtId="0" fontId="23" fillId="40" borderId="21" xfId="44" applyFont="1" applyFill="1" applyBorder="1" applyAlignment="1">
      <alignment horizontal="center"/>
    </xf>
    <xf numFmtId="7" fontId="23" fillId="0" borderId="22" xfId="45" applyNumberFormat="1" applyFont="1" applyFill="1" applyBorder="1" applyAlignment="1">
      <alignment horizontal="right"/>
    </xf>
    <xf numFmtId="165" fontId="23" fillId="40" borderId="22" xfId="44" applyNumberFormat="1" applyFont="1" applyFill="1" applyBorder="1" applyAlignment="1">
      <alignment horizontal="center"/>
    </xf>
    <xf numFmtId="4" fontId="23" fillId="0" borderId="22" xfId="46" applyNumberFormat="1" applyFont="1" applyFill="1" applyBorder="1" applyAlignment="1">
      <alignment horizontal="right"/>
    </xf>
    <xf numFmtId="10" fontId="23" fillId="0" borderId="24" xfId="46" applyNumberFormat="1" applyFont="1" applyFill="1" applyBorder="1" applyAlignment="1">
      <alignment horizontal="right"/>
    </xf>
    <xf numFmtId="0" fontId="22" fillId="39" borderId="26" xfId="44" applyFont="1" applyFill="1" applyBorder="1"/>
    <xf numFmtId="0" fontId="22" fillId="39" borderId="26" xfId="44" applyFont="1" applyFill="1" applyBorder="1" applyAlignment="1">
      <alignment horizontal="center"/>
    </xf>
    <xf numFmtId="7" fontId="22" fillId="39" borderId="26" xfId="45" applyNumberFormat="1" applyFont="1" applyFill="1" applyBorder="1" applyAlignment="1">
      <alignment horizontal="right"/>
    </xf>
    <xf numFmtId="165" fontId="22" fillId="39" borderId="26" xfId="44" applyNumberFormat="1" applyFont="1" applyFill="1" applyBorder="1" applyAlignment="1">
      <alignment horizontal="center"/>
    </xf>
    <xf numFmtId="168" fontId="22" fillId="39" borderId="26" xfId="44" applyNumberFormat="1" applyFont="1" applyFill="1" applyBorder="1"/>
    <xf numFmtId="166" fontId="22" fillId="39" borderId="26" xfId="46" applyNumberFormat="1" applyFont="1" applyFill="1" applyBorder="1" applyAlignment="1"/>
    <xf numFmtId="10" fontId="22" fillId="39" borderId="27" xfId="44" applyNumberFormat="1" applyFont="1" applyFill="1" applyBorder="1"/>
    <xf numFmtId="0" fontId="23" fillId="0" borderId="20" xfId="44" applyFont="1" applyBorder="1" applyAlignment="1">
      <alignment horizontal="left"/>
    </xf>
    <xf numFmtId="167" fontId="23" fillId="0" borderId="20" xfId="47" applyNumberFormat="1" applyFont="1" applyFill="1" applyBorder="1" applyAlignment="1">
      <alignment horizontal="center"/>
    </xf>
    <xf numFmtId="14" fontId="23" fillId="0" borderId="20" xfId="44" applyNumberFormat="1" applyFont="1" applyBorder="1" applyAlignment="1">
      <alignment horizontal="right"/>
    </xf>
    <xf numFmtId="14" fontId="23" fillId="0" borderId="20" xfId="44" applyNumberFormat="1" applyFont="1" applyBorder="1" applyAlignment="1">
      <alignment horizontal="center"/>
    </xf>
    <xf numFmtId="0" fontId="23" fillId="0" borderId="20" xfId="44" applyFont="1" applyBorder="1" applyAlignment="1">
      <alignment horizontal="center"/>
    </xf>
    <xf numFmtId="165" fontId="23" fillId="0" borderId="20" xfId="44" applyNumberFormat="1" applyFont="1" applyBorder="1" applyAlignment="1">
      <alignment horizontal="center"/>
    </xf>
    <xf numFmtId="167" fontId="23" fillId="42" borderId="20" xfId="47" applyNumberFormat="1" applyFont="1" applyFill="1" applyBorder="1" applyAlignment="1">
      <alignment horizontal="center"/>
    </xf>
    <xf numFmtId="14" fontId="23" fillId="42" borderId="20" xfId="44" applyNumberFormat="1" applyFont="1" applyFill="1" applyBorder="1" applyAlignment="1">
      <alignment horizontal="center"/>
    </xf>
    <xf numFmtId="167" fontId="23" fillId="42" borderId="17" xfId="47" applyNumberFormat="1" applyFont="1" applyFill="1" applyBorder="1" applyAlignment="1">
      <alignment horizontal="center"/>
    </xf>
    <xf numFmtId="14" fontId="23" fillId="42" borderId="17" xfId="44" applyNumberFormat="1" applyFont="1" applyFill="1" applyBorder="1" applyAlignment="1">
      <alignment horizontal="center"/>
    </xf>
    <xf numFmtId="7" fontId="23" fillId="42" borderId="17" xfId="45" applyNumberFormat="1" applyFont="1" applyFill="1" applyBorder="1" applyAlignment="1">
      <alignment horizontal="right"/>
    </xf>
    <xf numFmtId="4" fontId="23" fillId="42" borderId="17" xfId="46" applyNumberFormat="1" applyFont="1" applyFill="1" applyBorder="1" applyAlignment="1">
      <alignment horizontal="right"/>
    </xf>
    <xf numFmtId="0" fontId="23" fillId="42" borderId="22" xfId="44" applyFont="1" applyFill="1" applyBorder="1" applyAlignment="1">
      <alignment horizontal="left"/>
    </xf>
    <xf numFmtId="167" fontId="23" fillId="42" borderId="22" xfId="47" applyNumberFormat="1" applyFont="1" applyFill="1" applyBorder="1" applyAlignment="1">
      <alignment horizontal="center"/>
    </xf>
    <xf numFmtId="14" fontId="23" fillId="42" borderId="22" xfId="44" applyNumberFormat="1" applyFont="1" applyFill="1" applyBorder="1" applyAlignment="1">
      <alignment horizontal="right"/>
    </xf>
    <xf numFmtId="14" fontId="23" fillId="42" borderId="22" xfId="44" applyNumberFormat="1" applyFont="1" applyFill="1" applyBorder="1" applyAlignment="1">
      <alignment horizontal="center"/>
    </xf>
    <xf numFmtId="0" fontId="23" fillId="42" borderId="22" xfId="44" applyFont="1" applyFill="1" applyBorder="1" applyAlignment="1">
      <alignment horizontal="center"/>
    </xf>
    <xf numFmtId="7" fontId="23" fillId="42" borderId="22" xfId="45" applyNumberFormat="1" applyFont="1" applyFill="1" applyBorder="1" applyAlignment="1">
      <alignment horizontal="right"/>
    </xf>
    <xf numFmtId="165" fontId="23" fillId="42" borderId="22" xfId="44" applyNumberFormat="1" applyFont="1" applyFill="1" applyBorder="1" applyAlignment="1">
      <alignment horizontal="center"/>
    </xf>
    <xf numFmtId="4" fontId="23" fillId="42" borderId="22" xfId="46" applyNumberFormat="1" applyFont="1" applyFill="1" applyBorder="1" applyAlignment="1">
      <alignment horizontal="right"/>
    </xf>
    <xf numFmtId="0" fontId="23" fillId="0" borderId="16" xfId="44" applyFont="1" applyBorder="1" applyAlignment="1">
      <alignment horizontal="left"/>
    </xf>
    <xf numFmtId="0" fontId="23" fillId="0" borderId="22" xfId="44" applyFont="1" applyBorder="1" applyAlignment="1">
      <alignment horizontal="left"/>
    </xf>
    <xf numFmtId="167" fontId="23" fillId="0" borderId="22" xfId="47" applyNumberFormat="1" applyFont="1" applyFill="1" applyBorder="1" applyAlignment="1">
      <alignment horizontal="center"/>
    </xf>
    <xf numFmtId="14" fontId="23" fillId="0" borderId="22" xfId="44" applyNumberFormat="1" applyFont="1" applyBorder="1" applyAlignment="1">
      <alignment horizontal="right"/>
    </xf>
    <xf numFmtId="14" fontId="23" fillId="0" borderId="22" xfId="44" applyNumberFormat="1" applyFont="1" applyBorder="1" applyAlignment="1">
      <alignment horizontal="center"/>
    </xf>
    <xf numFmtId="0" fontId="23" fillId="0" borderId="22" xfId="44" applyFont="1" applyBorder="1" applyAlignment="1">
      <alignment horizontal="center"/>
    </xf>
    <xf numFmtId="165" fontId="23" fillId="0" borderId="22" xfId="44" applyNumberFormat="1" applyFont="1" applyBorder="1" applyAlignment="1">
      <alignment horizontal="center"/>
    </xf>
    <xf numFmtId="166" fontId="23" fillId="0" borderId="22" xfId="46" applyNumberFormat="1" applyFont="1" applyFill="1" applyBorder="1" applyAlignment="1">
      <alignment horizontal="right"/>
    </xf>
    <xf numFmtId="10" fontId="23" fillId="0" borderId="20" xfId="46" applyNumberFormat="1" applyFont="1" applyFill="1" applyBorder="1" applyAlignment="1">
      <alignment horizontal="right"/>
    </xf>
    <xf numFmtId="167" fontId="23" fillId="0" borderId="17" xfId="47" applyNumberFormat="1" applyFont="1" applyFill="1" applyBorder="1" applyAlignment="1">
      <alignment horizontal="center"/>
    </xf>
    <xf numFmtId="14" fontId="23" fillId="0" borderId="17" xfId="44" applyNumberFormat="1" applyFont="1" applyBorder="1" applyAlignment="1">
      <alignment horizontal="right"/>
    </xf>
    <xf numFmtId="14" fontId="23" fillId="0" borderId="17" xfId="44" applyNumberFormat="1" applyFont="1" applyBorder="1" applyAlignment="1">
      <alignment horizontal="center"/>
    </xf>
    <xf numFmtId="0" fontId="23" fillId="0" borderId="17" xfId="44" applyFont="1" applyBorder="1" applyAlignment="1">
      <alignment horizontal="center"/>
    </xf>
    <xf numFmtId="0" fontId="23" fillId="42" borderId="21" xfId="44" applyFont="1" applyFill="1" applyBorder="1" applyAlignment="1">
      <alignment horizontal="left"/>
    </xf>
    <xf numFmtId="165" fontId="23" fillId="0" borderId="17" xfId="44" applyNumberFormat="1" applyFont="1" applyBorder="1" applyAlignment="1">
      <alignment horizontal="center"/>
    </xf>
    <xf numFmtId="0" fontId="22" fillId="39" borderId="30" xfId="44" applyFont="1" applyFill="1" applyBorder="1" applyAlignment="1">
      <alignment horizontal="left"/>
    </xf>
    <xf numFmtId="0" fontId="22" fillId="39" borderId="30" xfId="44" applyFont="1" applyFill="1" applyBorder="1" applyAlignment="1">
      <alignment horizontal="right"/>
    </xf>
    <xf numFmtId="0" fontId="22" fillId="39" borderId="30" xfId="44" applyFont="1" applyFill="1" applyBorder="1" applyAlignment="1">
      <alignment horizontal="center"/>
    </xf>
    <xf numFmtId="7" fontId="22" fillId="39" borderId="30" xfId="45" applyNumberFormat="1" applyFont="1" applyFill="1" applyBorder="1" applyAlignment="1">
      <alignment horizontal="right"/>
    </xf>
    <xf numFmtId="165" fontId="22" fillId="39" borderId="30" xfId="44" applyNumberFormat="1" applyFont="1" applyFill="1" applyBorder="1" applyAlignment="1">
      <alignment horizontal="center"/>
    </xf>
    <xf numFmtId="166" fontId="22" fillId="39" borderId="30" xfId="46" applyNumberFormat="1" applyFont="1" applyFill="1" applyBorder="1" applyAlignment="1">
      <alignment horizontal="right"/>
    </xf>
    <xf numFmtId="10" fontId="22" fillId="39" borderId="31" xfId="44" applyNumberFormat="1" applyFont="1" applyFill="1" applyBorder="1" applyAlignment="1">
      <alignment horizontal="right"/>
    </xf>
    <xf numFmtId="0" fontId="25" fillId="0" borderId="18" xfId="48" applyFont="1" applyBorder="1" applyAlignment="1">
      <alignment horizontal="left" vertical="center"/>
    </xf>
    <xf numFmtId="0" fontId="23" fillId="0" borderId="32" xfId="44" applyFont="1" applyBorder="1" applyAlignment="1">
      <alignment horizontal="left"/>
    </xf>
    <xf numFmtId="167" fontId="23" fillId="0" borderId="32" xfId="47" applyNumberFormat="1" applyFont="1" applyFill="1" applyBorder="1" applyAlignment="1">
      <alignment horizontal="center"/>
    </xf>
    <xf numFmtId="14" fontId="23" fillId="0" borderId="32" xfId="44" applyNumberFormat="1" applyFont="1" applyBorder="1" applyAlignment="1">
      <alignment horizontal="right"/>
    </xf>
    <xf numFmtId="0" fontId="23" fillId="0" borderId="32" xfId="44" applyFont="1" applyBorder="1" applyAlignment="1">
      <alignment horizontal="center"/>
    </xf>
    <xf numFmtId="7" fontId="23" fillId="0" borderId="32" xfId="45" applyNumberFormat="1" applyFont="1" applyFill="1" applyBorder="1" applyAlignment="1">
      <alignment horizontal="right"/>
    </xf>
    <xf numFmtId="165" fontId="23" fillId="0" borderId="32" xfId="44" applyNumberFormat="1" applyFont="1" applyBorder="1" applyAlignment="1">
      <alignment horizontal="center"/>
    </xf>
    <xf numFmtId="166" fontId="23" fillId="0" borderId="32" xfId="46" applyNumberFormat="1" applyFont="1" applyFill="1" applyBorder="1" applyAlignment="1">
      <alignment horizontal="right"/>
    </xf>
    <xf numFmtId="10" fontId="23" fillId="0" borderId="18" xfId="46" applyNumberFormat="1" applyFont="1" applyFill="1" applyBorder="1" applyAlignment="1">
      <alignment horizontal="right"/>
    </xf>
    <xf numFmtId="0" fontId="25" fillId="42" borderId="18" xfId="48" applyFont="1" applyFill="1" applyBorder="1" applyAlignment="1">
      <alignment horizontal="left" vertical="center"/>
    </xf>
    <xf numFmtId="0" fontId="23" fillId="42" borderId="32" xfId="44" applyFont="1" applyFill="1" applyBorder="1" applyAlignment="1">
      <alignment horizontal="left"/>
    </xf>
    <xf numFmtId="167" fontId="23" fillId="42" borderId="32" xfId="47" applyNumberFormat="1" applyFont="1" applyFill="1" applyBorder="1" applyAlignment="1">
      <alignment horizontal="center"/>
    </xf>
    <xf numFmtId="14" fontId="23" fillId="42" borderId="32" xfId="44" applyNumberFormat="1" applyFont="1" applyFill="1" applyBorder="1" applyAlignment="1">
      <alignment horizontal="right"/>
    </xf>
    <xf numFmtId="0" fontId="23" fillId="42" borderId="32" xfId="44" applyFont="1" applyFill="1" applyBorder="1" applyAlignment="1">
      <alignment horizontal="center"/>
    </xf>
    <xf numFmtId="7" fontId="23" fillId="42" borderId="32" xfId="45" applyNumberFormat="1" applyFont="1" applyFill="1" applyBorder="1" applyAlignment="1">
      <alignment horizontal="right"/>
    </xf>
    <xf numFmtId="165" fontId="23" fillId="42" borderId="32" xfId="44" applyNumberFormat="1" applyFont="1" applyFill="1" applyBorder="1" applyAlignment="1">
      <alignment horizontal="center"/>
    </xf>
    <xf numFmtId="166" fontId="23" fillId="42" borderId="32" xfId="46" applyNumberFormat="1" applyFont="1" applyFill="1" applyBorder="1" applyAlignment="1">
      <alignment horizontal="right"/>
    </xf>
    <xf numFmtId="2" fontId="23" fillId="42" borderId="18" xfId="44" applyNumberFormat="1" applyFont="1" applyFill="1" applyBorder="1" applyAlignment="1">
      <alignment horizontal="right"/>
    </xf>
    <xf numFmtId="10" fontId="23" fillId="42" borderId="18" xfId="46" applyNumberFormat="1" applyFont="1" applyFill="1" applyBorder="1" applyAlignment="1">
      <alignment horizontal="right"/>
    </xf>
    <xf numFmtId="0" fontId="25" fillId="41" borderId="18" xfId="48" applyFont="1" applyFill="1" applyBorder="1" applyAlignment="1">
      <alignment horizontal="left" vertical="center"/>
    </xf>
    <xf numFmtId="14" fontId="23" fillId="42" borderId="32" xfId="44" applyNumberFormat="1" applyFont="1" applyFill="1" applyBorder="1" applyAlignment="1">
      <alignment horizontal="center"/>
    </xf>
    <xf numFmtId="2" fontId="23" fillId="42" borderId="32" xfId="46" applyNumberFormat="1" applyFont="1" applyFill="1" applyBorder="1" applyAlignment="1">
      <alignment horizontal="right"/>
    </xf>
    <xf numFmtId="14" fontId="23" fillId="0" borderId="32" xfId="44" applyNumberFormat="1" applyFont="1" applyBorder="1" applyAlignment="1">
      <alignment horizontal="center"/>
    </xf>
    <xf numFmtId="2" fontId="23" fillId="0" borderId="32" xfId="46" applyNumberFormat="1" applyFont="1" applyFill="1" applyBorder="1" applyAlignment="1">
      <alignment horizontal="right"/>
    </xf>
    <xf numFmtId="0" fontId="23" fillId="42" borderId="18" xfId="44" applyFont="1" applyFill="1" applyBorder="1" applyAlignment="1">
      <alignment horizontal="left"/>
    </xf>
    <xf numFmtId="167" fontId="23" fillId="42" borderId="18" xfId="47" applyNumberFormat="1" applyFont="1" applyFill="1" applyBorder="1" applyAlignment="1">
      <alignment horizontal="center"/>
    </xf>
    <xf numFmtId="14" fontId="23" fillId="42" borderId="18" xfId="44" applyNumberFormat="1" applyFont="1" applyFill="1" applyBorder="1" applyAlignment="1">
      <alignment horizontal="right"/>
    </xf>
    <xf numFmtId="0" fontId="23" fillId="42" borderId="18" xfId="44" applyFont="1" applyFill="1" applyBorder="1" applyAlignment="1">
      <alignment horizontal="center"/>
    </xf>
    <xf numFmtId="7" fontId="23" fillId="42" borderId="18" xfId="45" applyNumberFormat="1" applyFont="1" applyFill="1" applyBorder="1" applyAlignment="1">
      <alignment horizontal="right"/>
    </xf>
    <xf numFmtId="165" fontId="23" fillId="42" borderId="18" xfId="44" applyNumberFormat="1" applyFont="1" applyFill="1" applyBorder="1" applyAlignment="1">
      <alignment horizontal="center"/>
    </xf>
    <xf numFmtId="0" fontId="23" fillId="0" borderId="18" xfId="44" applyFont="1" applyBorder="1" applyAlignment="1">
      <alignment horizontal="left"/>
    </xf>
    <xf numFmtId="167" fontId="23" fillId="0" borderId="18" xfId="47" applyNumberFormat="1" applyFont="1" applyFill="1" applyBorder="1" applyAlignment="1">
      <alignment horizontal="center"/>
    </xf>
    <xf numFmtId="14" fontId="23" fillId="0" borderId="18" xfId="44" applyNumberFormat="1" applyFont="1" applyBorder="1" applyAlignment="1">
      <alignment horizontal="right"/>
    </xf>
    <xf numFmtId="0" fontId="23" fillId="0" borderId="18" xfId="44" applyFont="1" applyBorder="1" applyAlignment="1">
      <alignment horizontal="center"/>
    </xf>
    <xf numFmtId="7" fontId="23" fillId="0" borderId="18" xfId="45" applyNumberFormat="1" applyFont="1" applyFill="1" applyBorder="1" applyAlignment="1">
      <alignment horizontal="right"/>
    </xf>
    <xf numFmtId="165" fontId="23" fillId="0" borderId="18" xfId="44" applyNumberFormat="1" applyFont="1" applyBorder="1" applyAlignment="1">
      <alignment horizontal="center"/>
    </xf>
    <xf numFmtId="0" fontId="23" fillId="42" borderId="33" xfId="44" applyFont="1" applyFill="1" applyBorder="1" applyAlignment="1">
      <alignment horizontal="left"/>
    </xf>
    <xf numFmtId="167" fontId="23" fillId="42" borderId="33" xfId="47" applyNumberFormat="1" applyFont="1" applyFill="1" applyBorder="1" applyAlignment="1">
      <alignment horizontal="center"/>
    </xf>
    <xf numFmtId="14" fontId="23" fillId="42" borderId="33" xfId="44" applyNumberFormat="1" applyFont="1" applyFill="1" applyBorder="1" applyAlignment="1">
      <alignment horizontal="right"/>
    </xf>
    <xf numFmtId="0" fontId="23" fillId="42" borderId="33" xfId="44" applyFont="1" applyFill="1" applyBorder="1" applyAlignment="1">
      <alignment horizontal="center"/>
    </xf>
    <xf numFmtId="7" fontId="23" fillId="42" borderId="33" xfId="45" applyNumberFormat="1" applyFont="1" applyFill="1" applyBorder="1" applyAlignment="1">
      <alignment horizontal="right"/>
    </xf>
    <xf numFmtId="165" fontId="23" fillId="42" borderId="33" xfId="44" applyNumberFormat="1" applyFont="1" applyFill="1" applyBorder="1" applyAlignment="1">
      <alignment horizontal="center"/>
    </xf>
    <xf numFmtId="2" fontId="23" fillId="0" borderId="34" xfId="44" applyNumberFormat="1" applyFont="1" applyBorder="1" applyAlignment="1">
      <alignment horizontal="right"/>
    </xf>
    <xf numFmtId="0" fontId="25" fillId="42" borderId="24" xfId="48" applyFont="1" applyFill="1" applyBorder="1" applyAlignment="1">
      <alignment horizontal="left" vertical="center"/>
    </xf>
    <xf numFmtId="167" fontId="23" fillId="42" borderId="21" xfId="47" applyNumberFormat="1" applyFont="1" applyFill="1" applyBorder="1" applyAlignment="1">
      <alignment horizontal="center"/>
    </xf>
    <xf numFmtId="14" fontId="23" fillId="42" borderId="21" xfId="44" applyNumberFormat="1" applyFont="1" applyFill="1" applyBorder="1" applyAlignment="1">
      <alignment horizontal="right"/>
    </xf>
    <xf numFmtId="0" fontId="23" fillId="42" borderId="21" xfId="44" applyFont="1" applyFill="1" applyBorder="1" applyAlignment="1">
      <alignment horizontal="center"/>
    </xf>
    <xf numFmtId="7" fontId="23" fillId="42" borderId="21" xfId="45" applyNumberFormat="1" applyFont="1" applyFill="1" applyBorder="1" applyAlignment="1">
      <alignment horizontal="right"/>
    </xf>
    <xf numFmtId="165" fontId="23" fillId="42" borderId="21" xfId="44" applyNumberFormat="1" applyFont="1" applyFill="1" applyBorder="1" applyAlignment="1">
      <alignment horizontal="center"/>
    </xf>
    <xf numFmtId="166" fontId="23" fillId="42" borderId="35" xfId="46" applyNumberFormat="1" applyFont="1" applyFill="1" applyBorder="1" applyAlignment="1">
      <alignment horizontal="right"/>
    </xf>
    <xf numFmtId="2" fontId="23" fillId="42" borderId="24" xfId="44" applyNumberFormat="1" applyFont="1" applyFill="1" applyBorder="1" applyAlignment="1">
      <alignment horizontal="right"/>
    </xf>
    <xf numFmtId="10" fontId="23" fillId="42" borderId="24" xfId="46" applyNumberFormat="1" applyFont="1" applyFill="1" applyBorder="1" applyAlignment="1">
      <alignment horizontal="right"/>
    </xf>
    <xf numFmtId="0" fontId="25" fillId="0" borderId="20" xfId="48" applyFont="1" applyBorder="1" applyAlignment="1">
      <alignment horizontal="left" vertical="center"/>
    </xf>
    <xf numFmtId="2" fontId="23" fillId="0" borderId="20" xfId="44" applyNumberFormat="1" applyFont="1" applyBorder="1" applyAlignment="1">
      <alignment horizontal="right"/>
    </xf>
    <xf numFmtId="0" fontId="25" fillId="42" borderId="20" xfId="48" applyFont="1" applyFill="1" applyBorder="1" applyAlignment="1">
      <alignment horizontal="left" vertical="center"/>
    </xf>
    <xf numFmtId="2" fontId="23" fillId="42" borderId="20" xfId="44" applyNumberFormat="1" applyFont="1" applyFill="1" applyBorder="1" applyAlignment="1">
      <alignment horizontal="right"/>
    </xf>
    <xf numFmtId="0" fontId="25" fillId="0" borderId="36" xfId="48" applyFont="1" applyBorder="1" applyAlignment="1">
      <alignment horizontal="left" vertical="center"/>
    </xf>
    <xf numFmtId="2" fontId="23" fillId="0" borderId="37" xfId="44" applyNumberFormat="1" applyFont="1" applyBorder="1" applyAlignment="1">
      <alignment horizontal="right"/>
    </xf>
    <xf numFmtId="10" fontId="23" fillId="0" borderId="36" xfId="46" applyNumberFormat="1" applyFont="1" applyFill="1" applyBorder="1" applyAlignment="1">
      <alignment horizontal="right"/>
    </xf>
    <xf numFmtId="0" fontId="25" fillId="42" borderId="23" xfId="48" applyFont="1" applyFill="1" applyBorder="1" applyAlignment="1">
      <alignment horizontal="left" vertical="center"/>
    </xf>
    <xf numFmtId="166" fontId="23" fillId="42" borderId="22" xfId="46" applyNumberFormat="1" applyFont="1" applyFill="1" applyBorder="1" applyAlignment="1">
      <alignment horizontal="right"/>
    </xf>
    <xf numFmtId="166" fontId="23" fillId="0" borderId="17" xfId="46" applyNumberFormat="1" applyFont="1" applyFill="1" applyBorder="1" applyAlignment="1">
      <alignment horizontal="right"/>
    </xf>
    <xf numFmtId="2" fontId="23" fillId="0" borderId="19" xfId="44" applyNumberFormat="1" applyFont="1" applyBorder="1" applyAlignment="1">
      <alignment horizontal="right"/>
    </xf>
    <xf numFmtId="0" fontId="23" fillId="42" borderId="38" xfId="44" applyFont="1" applyFill="1" applyBorder="1" applyAlignment="1">
      <alignment horizontal="center"/>
    </xf>
    <xf numFmtId="0" fontId="23" fillId="0" borderId="14" xfId="44" applyFont="1" applyBorder="1" applyAlignment="1">
      <alignment horizontal="center"/>
    </xf>
    <xf numFmtId="10" fontId="23" fillId="42" borderId="39" xfId="46" applyNumberFormat="1" applyFont="1" applyFill="1" applyBorder="1" applyAlignment="1">
      <alignment horizontal="right"/>
    </xf>
    <xf numFmtId="10" fontId="23" fillId="0" borderId="40" xfId="46" applyNumberFormat="1" applyFont="1" applyFill="1" applyBorder="1" applyAlignment="1">
      <alignment horizontal="right"/>
    </xf>
    <xf numFmtId="10" fontId="23" fillId="42" borderId="40" xfId="46" applyNumberFormat="1" applyFont="1" applyFill="1" applyBorder="1" applyAlignment="1">
      <alignment horizontal="right"/>
    </xf>
    <xf numFmtId="0" fontId="23" fillId="0" borderId="41" xfId="44" applyFont="1" applyBorder="1" applyAlignment="1">
      <alignment horizontal="left"/>
    </xf>
    <xf numFmtId="167" fontId="23" fillId="0" borderId="41" xfId="47" applyNumberFormat="1" applyFont="1" applyFill="1" applyBorder="1" applyAlignment="1">
      <alignment horizontal="center"/>
    </xf>
    <xf numFmtId="14" fontId="23" fillId="0" borderId="41" xfId="44" applyNumberFormat="1" applyFont="1" applyBorder="1" applyAlignment="1">
      <alignment horizontal="right"/>
    </xf>
    <xf numFmtId="0" fontId="23" fillId="0" borderId="41" xfId="44" applyFont="1" applyBorder="1" applyAlignment="1">
      <alignment horizontal="center"/>
    </xf>
    <xf numFmtId="7" fontId="23" fillId="0" borderId="41" xfId="45" applyNumberFormat="1" applyFont="1" applyFill="1" applyBorder="1" applyAlignment="1">
      <alignment horizontal="right"/>
    </xf>
    <xf numFmtId="165" fontId="23" fillId="0" borderId="41" xfId="44" applyNumberFormat="1" applyFont="1" applyBorder="1" applyAlignment="1">
      <alignment horizontal="center"/>
    </xf>
    <xf numFmtId="166" fontId="23" fillId="0" borderId="41" xfId="46" applyNumberFormat="1" applyFont="1" applyFill="1" applyBorder="1" applyAlignment="1">
      <alignment horizontal="right"/>
    </xf>
    <xf numFmtId="0" fontId="25" fillId="42" borderId="19" xfId="48" applyFont="1" applyFill="1" applyBorder="1" applyAlignment="1">
      <alignment horizontal="left" vertical="center"/>
    </xf>
    <xf numFmtId="0" fontId="23" fillId="42" borderId="35" xfId="44" applyFont="1" applyFill="1" applyBorder="1" applyAlignment="1">
      <alignment horizontal="left"/>
    </xf>
    <xf numFmtId="167" fontId="23" fillId="42" borderId="35" xfId="47" applyNumberFormat="1" applyFont="1" applyFill="1" applyBorder="1" applyAlignment="1">
      <alignment horizontal="center"/>
    </xf>
    <xf numFmtId="14" fontId="23" fillId="42" borderId="35" xfId="44" applyNumberFormat="1" applyFont="1" applyFill="1" applyBorder="1" applyAlignment="1">
      <alignment horizontal="right"/>
    </xf>
    <xf numFmtId="0" fontId="23" fillId="42" borderId="35" xfId="44" applyFont="1" applyFill="1" applyBorder="1" applyAlignment="1">
      <alignment horizontal="center"/>
    </xf>
    <xf numFmtId="7" fontId="23" fillId="42" borderId="35" xfId="45" applyNumberFormat="1" applyFont="1" applyFill="1" applyBorder="1" applyAlignment="1">
      <alignment horizontal="right"/>
    </xf>
    <xf numFmtId="165" fontId="23" fillId="42" borderId="35" xfId="44" applyNumberFormat="1" applyFont="1" applyFill="1" applyBorder="1" applyAlignment="1">
      <alignment horizontal="center"/>
    </xf>
    <xf numFmtId="2" fontId="23" fillId="42" borderId="35" xfId="44" applyNumberFormat="1" applyFont="1" applyFill="1" applyBorder="1" applyAlignment="1">
      <alignment horizontal="right"/>
    </xf>
    <xf numFmtId="10" fontId="23" fillId="42" borderId="42" xfId="46" applyNumberFormat="1" applyFont="1" applyFill="1" applyBorder="1" applyAlignment="1">
      <alignment horizontal="right"/>
    </xf>
    <xf numFmtId="10" fontId="23" fillId="0" borderId="37" xfId="46" applyNumberFormat="1" applyFont="1" applyFill="1" applyBorder="1" applyAlignment="1">
      <alignment horizontal="right"/>
    </xf>
    <xf numFmtId="2" fontId="23" fillId="42" borderId="37" xfId="44" applyNumberFormat="1" applyFont="1" applyFill="1" applyBorder="1" applyAlignment="1">
      <alignment horizontal="right"/>
    </xf>
    <xf numFmtId="10" fontId="23" fillId="42" borderId="37" xfId="46" applyNumberFormat="1" applyFont="1" applyFill="1" applyBorder="1" applyAlignment="1">
      <alignment horizontal="right"/>
    </xf>
    <xf numFmtId="167" fontId="23" fillId="0" borderId="14" xfId="47" applyNumberFormat="1" applyFont="1" applyFill="1" applyBorder="1" applyAlignment="1">
      <alignment horizontal="center"/>
    </xf>
    <xf numFmtId="0" fontId="23" fillId="0" borderId="16" xfId="44" applyFont="1" applyBorder="1" applyAlignment="1">
      <alignment horizontal="center"/>
    </xf>
    <xf numFmtId="167" fontId="23" fillId="40" borderId="20" xfId="47" applyNumberFormat="1" applyFont="1" applyFill="1" applyBorder="1" applyAlignment="1">
      <alignment horizontal="center"/>
    </xf>
    <xf numFmtId="0" fontId="23" fillId="40" borderId="20" xfId="44" applyFont="1" applyFill="1" applyBorder="1" applyAlignment="1">
      <alignment horizontal="center"/>
    </xf>
    <xf numFmtId="7" fontId="23" fillId="40" borderId="20" xfId="45" applyNumberFormat="1" applyFont="1" applyFill="1" applyBorder="1" applyAlignment="1">
      <alignment horizontal="right"/>
    </xf>
    <xf numFmtId="2" fontId="23" fillId="40" borderId="37" xfId="44" applyNumberFormat="1" applyFont="1" applyFill="1" applyBorder="1" applyAlignment="1">
      <alignment horizontal="right"/>
    </xf>
    <xf numFmtId="0" fontId="25" fillId="40" borderId="20" xfId="44" applyFont="1" applyFill="1" applyBorder="1" applyAlignment="1">
      <alignment horizontal="center"/>
    </xf>
    <xf numFmtId="0" fontId="23" fillId="42" borderId="20" xfId="47" applyNumberFormat="1" applyFont="1" applyFill="1" applyBorder="1" applyAlignment="1">
      <alignment horizontal="center"/>
    </xf>
    <xf numFmtId="0" fontId="23" fillId="40" borderId="20" xfId="47" applyNumberFormat="1" applyFont="1" applyFill="1" applyBorder="1" applyAlignment="1">
      <alignment horizontal="center"/>
    </xf>
    <xf numFmtId="166" fontId="23" fillId="40" borderId="20" xfId="46" applyNumberFormat="1" applyFont="1" applyFill="1" applyBorder="1" applyAlignment="1">
      <alignment horizontal="right"/>
    </xf>
    <xf numFmtId="165" fontId="23" fillId="40" borderId="20" xfId="44" applyNumberFormat="1" applyFont="1" applyFill="1" applyBorder="1" applyAlignment="1">
      <alignment horizontal="center"/>
    </xf>
    <xf numFmtId="2" fontId="23" fillId="40" borderId="20" xfId="44" applyNumberFormat="1" applyFont="1" applyFill="1" applyBorder="1" applyAlignment="1">
      <alignment horizontal="right"/>
    </xf>
    <xf numFmtId="167" fontId="23" fillId="40" borderId="22" xfId="47" applyNumberFormat="1" applyFont="1" applyFill="1" applyBorder="1" applyAlignment="1">
      <alignment horizontal="center"/>
    </xf>
    <xf numFmtId="0" fontId="23" fillId="40" borderId="22" xfId="44" applyFont="1" applyFill="1" applyBorder="1" applyAlignment="1">
      <alignment horizontal="center"/>
    </xf>
    <xf numFmtId="7" fontId="23" fillId="40" borderId="22" xfId="45" applyNumberFormat="1" applyFont="1" applyFill="1" applyBorder="1" applyAlignment="1">
      <alignment horizontal="right"/>
    </xf>
    <xf numFmtId="166" fontId="23" fillId="40" borderId="22" xfId="46" applyNumberFormat="1" applyFont="1" applyFill="1" applyBorder="1" applyAlignment="1">
      <alignment horizontal="right"/>
    </xf>
    <xf numFmtId="2" fontId="23" fillId="40" borderId="23" xfId="44" applyNumberFormat="1" applyFont="1" applyFill="1" applyBorder="1" applyAlignment="1">
      <alignment horizontal="right"/>
    </xf>
    <xf numFmtId="2" fontId="23" fillId="40" borderId="18" xfId="44" applyNumberFormat="1" applyFont="1" applyFill="1" applyBorder="1" applyAlignment="1">
      <alignment horizontal="right"/>
    </xf>
    <xf numFmtId="169" fontId="23" fillId="0" borderId="20" xfId="47" applyNumberFormat="1" applyFont="1" applyFill="1" applyBorder="1" applyAlignment="1">
      <alignment horizontal="center"/>
    </xf>
    <xf numFmtId="168" fontId="23" fillId="0" borderId="20" xfId="45" applyNumberFormat="1" applyFont="1" applyFill="1" applyBorder="1" applyAlignment="1">
      <alignment horizontal="right"/>
    </xf>
    <xf numFmtId="169" fontId="23" fillId="0" borderId="20" xfId="44" applyNumberFormat="1" applyFont="1" applyBorder="1" applyAlignment="1">
      <alignment horizontal="center"/>
    </xf>
    <xf numFmtId="2" fontId="23" fillId="0" borderId="20" xfId="46" applyNumberFormat="1" applyFont="1" applyFill="1" applyBorder="1" applyAlignment="1">
      <alignment horizontal="right"/>
    </xf>
    <xf numFmtId="10" fontId="23" fillId="0" borderId="34" xfId="46" applyNumberFormat="1" applyFont="1" applyFill="1" applyBorder="1" applyAlignment="1">
      <alignment horizontal="right"/>
    </xf>
    <xf numFmtId="0" fontId="26" fillId="38" borderId="44" xfId="44" applyFont="1" applyFill="1" applyBorder="1" applyAlignment="1">
      <alignment horizontal="left"/>
    </xf>
    <xf numFmtId="0" fontId="26" fillId="38" borderId="44" xfId="44" applyFont="1" applyFill="1" applyBorder="1" applyAlignment="1">
      <alignment horizontal="right"/>
    </xf>
    <xf numFmtId="0" fontId="26" fillId="38" borderId="44" xfId="44" applyFont="1" applyFill="1" applyBorder="1" applyAlignment="1">
      <alignment horizontal="center"/>
    </xf>
    <xf numFmtId="7" fontId="26" fillId="38" borderId="44" xfId="45" applyNumberFormat="1" applyFont="1" applyFill="1" applyBorder="1" applyAlignment="1">
      <alignment horizontal="right"/>
    </xf>
    <xf numFmtId="165" fontId="26" fillId="38" borderId="44" xfId="44" applyNumberFormat="1" applyFont="1" applyFill="1" applyBorder="1" applyAlignment="1">
      <alignment horizontal="center"/>
    </xf>
    <xf numFmtId="166" fontId="26" fillId="38" borderId="44" xfId="46" applyNumberFormat="1" applyFont="1" applyFill="1" applyBorder="1" applyAlignment="1">
      <alignment horizontal="right"/>
    </xf>
    <xf numFmtId="10" fontId="26" fillId="38" borderId="45" xfId="44" applyNumberFormat="1" applyFont="1" applyFill="1" applyBorder="1" applyAlignment="1">
      <alignment horizontal="right"/>
    </xf>
    <xf numFmtId="0" fontId="27" fillId="0" borderId="0" xfId="44" applyFont="1"/>
    <xf numFmtId="10" fontId="1" fillId="0" borderId="0" xfId="44" applyNumberFormat="1"/>
    <xf numFmtId="7" fontId="28" fillId="0" borderId="0" xfId="45" applyNumberFormat="1" applyFont="1" applyFill="1" applyBorder="1" applyAlignment="1">
      <alignment horizontal="right"/>
    </xf>
    <xf numFmtId="0" fontId="14" fillId="0" borderId="0" xfId="44" applyFont="1" applyAlignment="1">
      <alignment vertical="top" wrapText="1"/>
    </xf>
    <xf numFmtId="7" fontId="29" fillId="0" borderId="0" xfId="44" applyNumberFormat="1" applyFont="1"/>
    <xf numFmtId="4" fontId="1" fillId="0" borderId="0" xfId="44" applyNumberFormat="1"/>
    <xf numFmtId="7" fontId="1" fillId="0" borderId="0" xfId="44" applyNumberFormat="1"/>
    <xf numFmtId="4" fontId="21" fillId="0" borderId="0" xfId="48" applyNumberFormat="1" applyFont="1"/>
    <xf numFmtId="0" fontId="20" fillId="0" borderId="0" xfId="49" applyFont="1"/>
    <xf numFmtId="0" fontId="32" fillId="42" borderId="46" xfId="49" applyFont="1" applyFill="1" applyBorder="1" applyAlignment="1">
      <alignment horizontal="center" vertical="center" wrapText="1"/>
    </xf>
    <xf numFmtId="165" fontId="32" fillId="42" borderId="46" xfId="49" applyNumberFormat="1" applyFont="1" applyFill="1" applyBorder="1" applyAlignment="1">
      <alignment horizontal="center" vertical="center" wrapText="1"/>
    </xf>
    <xf numFmtId="10" fontId="32" fillId="42" borderId="46" xfId="49" applyNumberFormat="1" applyFont="1" applyFill="1" applyBorder="1" applyAlignment="1">
      <alignment horizontal="center" vertical="center" wrapText="1"/>
    </xf>
    <xf numFmtId="0" fontId="23" fillId="0" borderId="0" xfId="49" applyFont="1" applyAlignment="1">
      <alignment wrapText="1"/>
    </xf>
    <xf numFmtId="0" fontId="21" fillId="0" borderId="0" xfId="49" applyFont="1" applyAlignment="1">
      <alignment horizontal="center" vertical="center"/>
    </xf>
    <xf numFmtId="0" fontId="33" fillId="0" borderId="0" xfId="49" applyFont="1" applyAlignment="1">
      <alignment horizontal="right" vertical="center"/>
    </xf>
    <xf numFmtId="0" fontId="21" fillId="0" borderId="0" xfId="49" applyFont="1" applyAlignment="1">
      <alignment horizontal="center" vertical="center" wrapText="1"/>
    </xf>
    <xf numFmtId="165" fontId="21" fillId="0" borderId="0" xfId="49" applyNumberFormat="1" applyFont="1" applyAlignment="1">
      <alignment horizontal="center" vertical="center"/>
    </xf>
    <xf numFmtId="10" fontId="21" fillId="0" borderId="0" xfId="49" applyNumberFormat="1" applyFont="1" applyAlignment="1">
      <alignment horizontal="center" vertical="center"/>
    </xf>
    <xf numFmtId="0" fontId="23" fillId="0" borderId="0" xfId="49" applyFont="1"/>
    <xf numFmtId="0" fontId="22" fillId="43" borderId="26" xfId="49" applyFont="1" applyFill="1" applyBorder="1"/>
    <xf numFmtId="0" fontId="33" fillId="43" borderId="26" xfId="49" applyFont="1" applyFill="1" applyBorder="1" applyAlignment="1">
      <alignment horizontal="right"/>
    </xf>
    <xf numFmtId="0" fontId="22" fillId="43" borderId="26" xfId="49" applyFont="1" applyFill="1" applyBorder="1" applyAlignment="1">
      <alignment horizontal="center"/>
    </xf>
    <xf numFmtId="7" fontId="22" fillId="43" borderId="26" xfId="50" applyNumberFormat="1" applyFont="1" applyFill="1" applyBorder="1" applyAlignment="1">
      <alignment horizontal="right"/>
    </xf>
    <xf numFmtId="165" fontId="22" fillId="43" borderId="26" xfId="49" applyNumberFormat="1" applyFont="1" applyFill="1" applyBorder="1" applyAlignment="1">
      <alignment horizontal="center"/>
    </xf>
    <xf numFmtId="168" fontId="22" fillId="43" borderId="26" xfId="49" applyNumberFormat="1" applyFont="1" applyFill="1" applyBorder="1"/>
    <xf numFmtId="10" fontId="22" fillId="43" borderId="27" xfId="49" applyNumberFormat="1" applyFont="1" applyFill="1" applyBorder="1"/>
    <xf numFmtId="0" fontId="23" fillId="0" borderId="18" xfId="51" applyFont="1" applyBorder="1" applyAlignment="1">
      <alignment horizontal="left"/>
    </xf>
    <xf numFmtId="0" fontId="23" fillId="0" borderId="17" xfId="49" applyFont="1" applyBorder="1" applyAlignment="1">
      <alignment horizontal="left"/>
    </xf>
    <xf numFmtId="167" fontId="23" fillId="0" borderId="17" xfId="52" applyNumberFormat="1" applyFont="1" applyFill="1" applyBorder="1" applyAlignment="1">
      <alignment horizontal="center"/>
    </xf>
    <xf numFmtId="14" fontId="25" fillId="0" borderId="18" xfId="49" applyNumberFormat="1" applyFont="1" applyBorder="1" applyAlignment="1">
      <alignment horizontal="right"/>
    </xf>
    <xf numFmtId="0" fontId="23" fillId="0" borderId="0" xfId="49" applyFont="1" applyAlignment="1">
      <alignment horizontal="center"/>
    </xf>
    <xf numFmtId="0" fontId="23" fillId="0" borderId="19" xfId="49" applyFont="1" applyBorder="1" applyAlignment="1">
      <alignment horizontal="center"/>
    </xf>
    <xf numFmtId="4" fontId="23" fillId="0" borderId="18" xfId="51" applyNumberFormat="1" applyFont="1" applyBorder="1" applyAlignment="1">
      <alignment horizontal="right"/>
    </xf>
    <xf numFmtId="165" fontId="23" fillId="0" borderId="17" xfId="49" applyNumberFormat="1" applyFont="1" applyBorder="1" applyAlignment="1">
      <alignment horizontal="center"/>
    </xf>
    <xf numFmtId="0" fontId="23" fillId="0" borderId="18" xfId="52" applyNumberFormat="1" applyFont="1" applyFill="1" applyBorder="1" applyAlignment="1">
      <alignment horizontal="center"/>
    </xf>
    <xf numFmtId="10" fontId="23" fillId="0" borderId="17" xfId="46" applyNumberFormat="1" applyFont="1" applyFill="1" applyBorder="1" applyAlignment="1">
      <alignment horizontal="right"/>
    </xf>
    <xf numFmtId="0" fontId="22" fillId="43" borderId="15" xfId="49" applyFont="1" applyFill="1" applyBorder="1" applyAlignment="1">
      <alignment horizontal="left"/>
    </xf>
    <xf numFmtId="14" fontId="33" fillId="43" borderId="15" xfId="49" applyNumberFormat="1" applyFont="1" applyFill="1" applyBorder="1" applyAlignment="1">
      <alignment horizontal="right"/>
    </xf>
    <xf numFmtId="0" fontId="22" fillId="43" borderId="15" xfId="49" applyFont="1" applyFill="1" applyBorder="1" applyAlignment="1">
      <alignment horizontal="center"/>
    </xf>
    <xf numFmtId="7" fontId="22" fillId="43" borderId="15" xfId="50" applyNumberFormat="1" applyFont="1" applyFill="1" applyBorder="1" applyAlignment="1">
      <alignment horizontal="right"/>
    </xf>
    <xf numFmtId="165" fontId="22" fillId="43" borderId="15" xfId="49" applyNumberFormat="1" applyFont="1" applyFill="1" applyBorder="1" applyAlignment="1">
      <alignment horizontal="center"/>
    </xf>
    <xf numFmtId="0" fontId="22" fillId="43" borderId="15" xfId="53" applyNumberFormat="1" applyFont="1" applyFill="1" applyBorder="1" applyAlignment="1">
      <alignment horizontal="right"/>
    </xf>
    <xf numFmtId="10" fontId="22" fillId="43" borderId="16" xfId="49" applyNumberFormat="1" applyFont="1" applyFill="1" applyBorder="1" applyAlignment="1">
      <alignment horizontal="right"/>
    </xf>
    <xf numFmtId="14" fontId="25" fillId="0" borderId="0" xfId="49" applyNumberFormat="1" applyFont="1" applyAlignment="1">
      <alignment horizontal="right"/>
    </xf>
    <xf numFmtId="165" fontId="23" fillId="0" borderId="0" xfId="49" applyNumberFormat="1" applyFont="1"/>
    <xf numFmtId="0" fontId="23" fillId="0" borderId="0" xfId="53" applyNumberFormat="1" applyFont="1"/>
    <xf numFmtId="10" fontId="23" fillId="0" borderId="0" xfId="49" applyNumberFormat="1" applyFont="1"/>
    <xf numFmtId="14" fontId="33" fillId="43" borderId="26" xfId="49" applyNumberFormat="1" applyFont="1" applyFill="1" applyBorder="1" applyAlignment="1">
      <alignment horizontal="right"/>
    </xf>
    <xf numFmtId="0" fontId="23" fillId="0" borderId="49" xfId="49" applyFont="1" applyBorder="1" applyAlignment="1">
      <alignment horizontal="left"/>
    </xf>
    <xf numFmtId="0" fontId="23" fillId="0" borderId="18" xfId="49" applyFont="1" applyBorder="1" applyAlignment="1">
      <alignment horizontal="left"/>
    </xf>
    <xf numFmtId="165" fontId="23" fillId="0" borderId="18" xfId="52" applyNumberFormat="1" applyFont="1" applyFill="1" applyBorder="1" applyAlignment="1">
      <alignment horizontal="center"/>
    </xf>
    <xf numFmtId="0" fontId="23" fillId="0" borderId="18" xfId="49" applyFont="1" applyBorder="1" applyAlignment="1">
      <alignment horizontal="center"/>
    </xf>
    <xf numFmtId="4" fontId="23" fillId="0" borderId="18" xfId="50" applyNumberFormat="1" applyFont="1" applyFill="1" applyBorder="1" applyAlignment="1">
      <alignment horizontal="right"/>
    </xf>
    <xf numFmtId="165" fontId="25" fillId="0" borderId="18" xfId="49" applyNumberFormat="1" applyFont="1" applyBorder="1" applyAlignment="1">
      <alignment horizontal="center"/>
    </xf>
    <xf numFmtId="0" fontId="23" fillId="0" borderId="20" xfId="52" applyNumberFormat="1" applyFont="1" applyFill="1" applyBorder="1" applyAlignment="1">
      <alignment horizontal="center"/>
    </xf>
    <xf numFmtId="0" fontId="25" fillId="42" borderId="49" xfId="49" applyFont="1" applyFill="1" applyBorder="1" applyAlignment="1">
      <alignment horizontal="left"/>
    </xf>
    <xf numFmtId="0" fontId="23" fillId="42" borderId="18" xfId="49" applyFont="1" applyFill="1" applyBorder="1" applyAlignment="1">
      <alignment horizontal="left"/>
    </xf>
    <xf numFmtId="165" fontId="23" fillId="42" borderId="18" xfId="52" applyNumberFormat="1" applyFont="1" applyFill="1" applyBorder="1" applyAlignment="1">
      <alignment horizontal="center"/>
    </xf>
    <xf numFmtId="14" fontId="25" fillId="42" borderId="0" xfId="49" applyNumberFormat="1" applyFont="1" applyFill="1" applyAlignment="1">
      <alignment horizontal="right"/>
    </xf>
    <xf numFmtId="0" fontId="23" fillId="42" borderId="18" xfId="49" applyFont="1" applyFill="1" applyBorder="1" applyAlignment="1">
      <alignment horizontal="center"/>
    </xf>
    <xf numFmtId="4" fontId="23" fillId="42" borderId="18" xfId="50" applyNumberFormat="1" applyFont="1" applyFill="1" applyBorder="1" applyAlignment="1">
      <alignment horizontal="right"/>
    </xf>
    <xf numFmtId="165" fontId="23" fillId="42" borderId="18" xfId="49" applyNumberFormat="1" applyFont="1" applyFill="1" applyBorder="1" applyAlignment="1">
      <alignment horizontal="center"/>
    </xf>
    <xf numFmtId="0" fontId="23" fillId="42" borderId="20" xfId="52" applyNumberFormat="1" applyFont="1" applyFill="1" applyBorder="1" applyAlignment="1">
      <alignment horizontal="center"/>
    </xf>
    <xf numFmtId="14" fontId="25" fillId="0" borderId="20" xfId="49" applyNumberFormat="1" applyFont="1" applyBorder="1" applyAlignment="1">
      <alignment horizontal="right"/>
    </xf>
    <xf numFmtId="14" fontId="25" fillId="42" borderId="20" xfId="49" applyNumberFormat="1" applyFont="1" applyFill="1" applyBorder="1" applyAlignment="1">
      <alignment horizontal="right"/>
    </xf>
    <xf numFmtId="4" fontId="23" fillId="0" borderId="18" xfId="49" applyNumberFormat="1" applyFont="1" applyBorder="1" applyAlignment="1">
      <alignment horizontal="right"/>
    </xf>
    <xf numFmtId="4" fontId="23" fillId="42" borderId="0" xfId="49" applyNumberFormat="1" applyFont="1" applyFill="1" applyAlignment="1">
      <alignment horizontal="right"/>
    </xf>
    <xf numFmtId="0" fontId="23" fillId="0" borderId="20" xfId="49" applyFont="1" applyBorder="1" applyAlignment="1">
      <alignment horizontal="left"/>
    </xf>
    <xf numFmtId="165" fontId="23" fillId="0" borderId="20" xfId="52" applyNumberFormat="1" applyFont="1" applyFill="1" applyBorder="1" applyAlignment="1">
      <alignment horizontal="center"/>
    </xf>
    <xf numFmtId="0" fontId="23" fillId="0" borderId="20" xfId="49" applyFont="1" applyBorder="1" applyAlignment="1">
      <alignment horizontal="center"/>
    </xf>
    <xf numFmtId="165" fontId="25" fillId="0" borderId="20" xfId="49" applyNumberFormat="1" applyFont="1" applyBorder="1" applyAlignment="1">
      <alignment horizontal="center"/>
    </xf>
    <xf numFmtId="4" fontId="23" fillId="0" borderId="14" xfId="49" applyNumberFormat="1" applyFont="1" applyBorder="1" applyAlignment="1">
      <alignment horizontal="right"/>
    </xf>
    <xf numFmtId="169" fontId="25" fillId="0" borderId="18" xfId="51" applyNumberFormat="1" applyFont="1" applyBorder="1" applyAlignment="1">
      <alignment horizontal="center" vertical="center"/>
    </xf>
    <xf numFmtId="4" fontId="25" fillId="0" borderId="18" xfId="51" applyNumberFormat="1" applyFont="1" applyBorder="1" applyAlignment="1">
      <alignment horizontal="right" vertical="center"/>
    </xf>
    <xf numFmtId="0" fontId="23" fillId="42" borderId="49" xfId="49" applyFont="1" applyFill="1" applyBorder="1" applyAlignment="1">
      <alignment horizontal="left"/>
    </xf>
    <xf numFmtId="14" fontId="25" fillId="42" borderId="18" xfId="49" applyNumberFormat="1" applyFont="1" applyFill="1" applyBorder="1" applyAlignment="1">
      <alignment horizontal="right"/>
    </xf>
    <xf numFmtId="169" fontId="25" fillId="42" borderId="18" xfId="51" applyNumberFormat="1" applyFont="1" applyFill="1" applyBorder="1" applyAlignment="1">
      <alignment horizontal="center" vertical="center"/>
    </xf>
    <xf numFmtId="4" fontId="25" fillId="42" borderId="18" xfId="51" applyNumberFormat="1" applyFont="1" applyFill="1" applyBorder="1" applyAlignment="1">
      <alignment horizontal="right" vertical="center"/>
    </xf>
    <xf numFmtId="0" fontId="23" fillId="42" borderId="50" xfId="49" applyFont="1" applyFill="1" applyBorder="1" applyAlignment="1">
      <alignment horizontal="left"/>
    </xf>
    <xf numFmtId="0" fontId="23" fillId="42" borderId="34" xfId="49" applyFont="1" applyFill="1" applyBorder="1" applyAlignment="1">
      <alignment horizontal="left"/>
    </xf>
    <xf numFmtId="165" fontId="23" fillId="42" borderId="34" xfId="52" applyNumberFormat="1" applyFont="1" applyFill="1" applyBorder="1" applyAlignment="1">
      <alignment horizontal="center"/>
    </xf>
    <xf numFmtId="14" fontId="25" fillId="42" borderId="34" xfId="49" applyNumberFormat="1" applyFont="1" applyFill="1" applyBorder="1" applyAlignment="1">
      <alignment horizontal="right"/>
    </xf>
    <xf numFmtId="0" fontId="23" fillId="42" borderId="34" xfId="49" applyFont="1" applyFill="1" applyBorder="1" applyAlignment="1">
      <alignment horizontal="center"/>
    </xf>
    <xf numFmtId="4" fontId="23" fillId="42" borderId="34" xfId="50" applyNumberFormat="1" applyFont="1" applyFill="1" applyBorder="1" applyAlignment="1">
      <alignment horizontal="right"/>
    </xf>
    <xf numFmtId="169" fontId="25" fillId="42" borderId="34" xfId="51" applyNumberFormat="1" applyFont="1" applyFill="1" applyBorder="1" applyAlignment="1">
      <alignment horizontal="center" vertical="center"/>
    </xf>
    <xf numFmtId="10" fontId="23" fillId="42" borderId="34" xfId="46" applyNumberFormat="1" applyFont="1" applyFill="1" applyBorder="1" applyAlignment="1">
      <alignment horizontal="right"/>
    </xf>
    <xf numFmtId="0" fontId="23" fillId="0" borderId="51" xfId="49" applyFont="1" applyBorder="1" applyAlignment="1">
      <alignment horizontal="left"/>
    </xf>
    <xf numFmtId="0" fontId="23" fillId="0" borderId="37" xfId="49" applyFont="1" applyBorder="1" applyAlignment="1">
      <alignment horizontal="left"/>
    </xf>
    <xf numFmtId="165" fontId="23" fillId="0" borderId="37" xfId="52" applyNumberFormat="1" applyFont="1" applyFill="1" applyBorder="1" applyAlignment="1">
      <alignment horizontal="center"/>
    </xf>
    <xf numFmtId="14" fontId="25" fillId="0" borderId="37" xfId="49" applyNumberFormat="1" applyFont="1" applyBorder="1" applyAlignment="1">
      <alignment horizontal="right"/>
    </xf>
    <xf numFmtId="0" fontId="23" fillId="0" borderId="37" xfId="49" applyFont="1" applyBorder="1" applyAlignment="1">
      <alignment horizontal="center"/>
    </xf>
    <xf numFmtId="4" fontId="23" fillId="0" borderId="37" xfId="50" applyNumberFormat="1" applyFont="1" applyFill="1" applyBorder="1" applyAlignment="1">
      <alignment horizontal="right"/>
    </xf>
    <xf numFmtId="169" fontId="25" fillId="0" borderId="37" xfId="51" applyNumberFormat="1" applyFont="1" applyBorder="1" applyAlignment="1">
      <alignment horizontal="center" vertical="center"/>
    </xf>
    <xf numFmtId="0" fontId="23" fillId="42" borderId="51" xfId="49" applyFont="1" applyFill="1" applyBorder="1" applyAlignment="1">
      <alignment horizontal="left"/>
    </xf>
    <xf numFmtId="0" fontId="23" fillId="42" borderId="37" xfId="49" applyFont="1" applyFill="1" applyBorder="1" applyAlignment="1">
      <alignment horizontal="left"/>
    </xf>
    <xf numFmtId="165" fontId="23" fillId="42" borderId="37" xfId="52" applyNumberFormat="1" applyFont="1" applyFill="1" applyBorder="1" applyAlignment="1">
      <alignment horizontal="center"/>
    </xf>
    <xf numFmtId="14" fontId="25" fillId="42" borderId="37" xfId="49" applyNumberFormat="1" applyFont="1" applyFill="1" applyBorder="1" applyAlignment="1">
      <alignment horizontal="right"/>
    </xf>
    <xf numFmtId="0" fontId="23" fillId="42" borderId="37" xfId="49" applyFont="1" applyFill="1" applyBorder="1" applyAlignment="1">
      <alignment horizontal="center"/>
    </xf>
    <xf numFmtId="4" fontId="23" fillId="42" borderId="37" xfId="50" applyNumberFormat="1" applyFont="1" applyFill="1" applyBorder="1" applyAlignment="1">
      <alignment horizontal="right"/>
    </xf>
    <xf numFmtId="169" fontId="25" fillId="42" borderId="37" xfId="51" applyNumberFormat="1" applyFont="1" applyFill="1" applyBorder="1" applyAlignment="1">
      <alignment horizontal="center" vertical="center"/>
    </xf>
    <xf numFmtId="0" fontId="22" fillId="43" borderId="30" xfId="49" applyFont="1" applyFill="1" applyBorder="1" applyAlignment="1">
      <alignment horizontal="left"/>
    </xf>
    <xf numFmtId="14" fontId="33" fillId="43" borderId="30" xfId="49" applyNumberFormat="1" applyFont="1" applyFill="1" applyBorder="1" applyAlignment="1">
      <alignment horizontal="right"/>
    </xf>
    <xf numFmtId="0" fontId="22" fillId="43" borderId="30" xfId="49" applyFont="1" applyFill="1" applyBorder="1" applyAlignment="1">
      <alignment horizontal="center"/>
    </xf>
    <xf numFmtId="165" fontId="22" fillId="43" borderId="30" xfId="49" applyNumberFormat="1" applyFont="1" applyFill="1" applyBorder="1" applyAlignment="1">
      <alignment horizontal="center"/>
    </xf>
    <xf numFmtId="7" fontId="22" fillId="43" borderId="30" xfId="50" applyNumberFormat="1" applyFont="1" applyFill="1" applyBorder="1" applyAlignment="1">
      <alignment horizontal="right"/>
    </xf>
    <xf numFmtId="0" fontId="22" fillId="43" borderId="30" xfId="53" applyNumberFormat="1" applyFont="1" applyFill="1" applyBorder="1" applyAlignment="1">
      <alignment horizontal="right"/>
    </xf>
    <xf numFmtId="10" fontId="22" fillId="43" borderId="31" xfId="49" applyNumberFormat="1" applyFont="1" applyFill="1" applyBorder="1" applyAlignment="1">
      <alignment horizontal="right"/>
    </xf>
    <xf numFmtId="0" fontId="25" fillId="0" borderId="20" xfId="51" applyFont="1" applyBorder="1" applyAlignment="1">
      <alignment horizontal="left" vertical="center"/>
    </xf>
    <xf numFmtId="4" fontId="23" fillId="0" borderId="20" xfId="50" applyNumberFormat="1" applyFont="1" applyFill="1" applyBorder="1" applyAlignment="1">
      <alignment horizontal="right"/>
    </xf>
    <xf numFmtId="4" fontId="23" fillId="0" borderId="20" xfId="49" applyNumberFormat="1" applyFont="1" applyBorder="1" applyAlignment="1">
      <alignment horizontal="right"/>
    </xf>
    <xf numFmtId="165" fontId="25" fillId="0" borderId="37" xfId="49" applyNumberFormat="1" applyFont="1" applyBorder="1" applyAlignment="1">
      <alignment horizontal="center"/>
    </xf>
    <xf numFmtId="4" fontId="23" fillId="0" borderId="37" xfId="49" applyNumberFormat="1" applyFont="1" applyBorder="1" applyAlignment="1">
      <alignment horizontal="right"/>
    </xf>
    <xf numFmtId="3" fontId="23" fillId="0" borderId="37" xfId="49" applyNumberFormat="1" applyFont="1" applyBorder="1" applyAlignment="1">
      <alignment horizontal="center" vertical="center"/>
    </xf>
    <xf numFmtId="0" fontId="25" fillId="42" borderId="51" xfId="49" applyFont="1" applyFill="1" applyBorder="1" applyAlignment="1">
      <alignment horizontal="left"/>
    </xf>
    <xf numFmtId="165" fontId="23" fillId="42" borderId="20" xfId="49" applyNumberFormat="1" applyFont="1" applyFill="1" applyBorder="1" applyAlignment="1">
      <alignment horizontal="center"/>
    </xf>
    <xf numFmtId="4" fontId="23" fillId="42" borderId="37" xfId="49" applyNumberFormat="1" applyFont="1" applyFill="1" applyBorder="1" applyAlignment="1">
      <alignment horizontal="right"/>
    </xf>
    <xf numFmtId="3" fontId="23" fillId="42" borderId="37" xfId="49" applyNumberFormat="1" applyFont="1" applyFill="1" applyBorder="1" applyAlignment="1">
      <alignment horizontal="center" vertical="center"/>
    </xf>
    <xf numFmtId="4" fontId="23" fillId="0" borderId="52" xfId="50" applyNumberFormat="1" applyFont="1" applyFill="1" applyBorder="1" applyAlignment="1">
      <alignment horizontal="right"/>
    </xf>
    <xf numFmtId="165" fontId="25" fillId="0" borderId="53" xfId="49" applyNumberFormat="1" applyFont="1" applyBorder="1" applyAlignment="1">
      <alignment horizontal="center"/>
    </xf>
    <xf numFmtId="4" fontId="23" fillId="0" borderId="17" xfId="49" applyNumberFormat="1" applyFont="1" applyBorder="1" applyAlignment="1">
      <alignment horizontal="right"/>
    </xf>
    <xf numFmtId="3" fontId="23" fillId="0" borderId="17" xfId="49" applyNumberFormat="1" applyFont="1" applyBorder="1" applyAlignment="1">
      <alignment horizontal="center" vertical="center"/>
    </xf>
    <xf numFmtId="0" fontId="23" fillId="42" borderId="54" xfId="49" applyFont="1" applyFill="1" applyBorder="1" applyAlignment="1">
      <alignment horizontal="center"/>
    </xf>
    <xf numFmtId="4" fontId="23" fillId="42" borderId="20" xfId="50" applyNumberFormat="1" applyFont="1" applyFill="1" applyBorder="1" applyAlignment="1">
      <alignment horizontal="right"/>
    </xf>
    <xf numFmtId="4" fontId="23" fillId="42" borderId="20" xfId="49" applyNumberFormat="1" applyFont="1" applyFill="1" applyBorder="1" applyAlignment="1">
      <alignment horizontal="right"/>
    </xf>
    <xf numFmtId="3" fontId="23" fillId="42" borderId="20" xfId="49" applyNumberFormat="1" applyFont="1" applyFill="1" applyBorder="1" applyAlignment="1">
      <alignment horizontal="center" vertical="center"/>
    </xf>
    <xf numFmtId="0" fontId="23" fillId="0" borderId="54" xfId="49" applyFont="1" applyBorder="1" applyAlignment="1">
      <alignment horizontal="center"/>
    </xf>
    <xf numFmtId="3" fontId="23" fillId="0" borderId="20" xfId="49" applyNumberFormat="1" applyFont="1" applyBorder="1" applyAlignment="1">
      <alignment horizontal="center" vertical="center"/>
    </xf>
    <xf numFmtId="4" fontId="23" fillId="42" borderId="55" xfId="50" applyNumberFormat="1" applyFont="1" applyFill="1" applyBorder="1" applyAlignment="1">
      <alignment horizontal="right"/>
    </xf>
    <xf numFmtId="165" fontId="23" fillId="42" borderId="22" xfId="49" applyNumberFormat="1" applyFont="1" applyFill="1" applyBorder="1" applyAlignment="1">
      <alignment horizontal="center"/>
    </xf>
    <xf numFmtId="4" fontId="23" fillId="42" borderId="55" xfId="49" applyNumberFormat="1" applyFont="1" applyFill="1" applyBorder="1" applyAlignment="1">
      <alignment horizontal="right"/>
    </xf>
    <xf numFmtId="3" fontId="23" fillId="42" borderId="23" xfId="49" applyNumberFormat="1" applyFont="1" applyFill="1" applyBorder="1" applyAlignment="1">
      <alignment horizontal="center" vertical="center"/>
    </xf>
    <xf numFmtId="10" fontId="23" fillId="42" borderId="23" xfId="46" applyNumberFormat="1" applyFont="1" applyFill="1" applyBorder="1" applyAlignment="1">
      <alignment horizontal="right"/>
    </xf>
    <xf numFmtId="3" fontId="23" fillId="0" borderId="18" xfId="49" applyNumberFormat="1" applyFont="1" applyBorder="1" applyAlignment="1">
      <alignment horizontal="center" vertical="center"/>
    </xf>
    <xf numFmtId="3" fontId="23" fillId="42" borderId="55" xfId="49" applyNumberFormat="1" applyFont="1" applyFill="1" applyBorder="1" applyAlignment="1">
      <alignment horizontal="center" vertical="center"/>
    </xf>
    <xf numFmtId="10" fontId="23" fillId="42" borderId="50" xfId="46" applyNumberFormat="1" applyFont="1" applyFill="1" applyBorder="1" applyAlignment="1">
      <alignment horizontal="right"/>
    </xf>
    <xf numFmtId="10" fontId="23" fillId="0" borderId="56" xfId="46" applyNumberFormat="1" applyFont="1" applyFill="1" applyBorder="1" applyAlignment="1">
      <alignment horizontal="right"/>
    </xf>
    <xf numFmtId="14" fontId="23" fillId="42" borderId="37" xfId="49" applyNumberFormat="1" applyFont="1" applyFill="1" applyBorder="1" applyAlignment="1">
      <alignment horizontal="center"/>
    </xf>
    <xf numFmtId="0" fontId="25" fillId="0" borderId="20" xfId="49" applyFont="1" applyBorder="1" applyAlignment="1">
      <alignment horizontal="left"/>
    </xf>
    <xf numFmtId="14" fontId="23" fillId="0" borderId="20" xfId="49" applyNumberFormat="1" applyFont="1" applyBorder="1" applyAlignment="1">
      <alignment horizontal="center"/>
    </xf>
    <xf numFmtId="0" fontId="25" fillId="42" borderId="20" xfId="49" applyFont="1" applyFill="1" applyBorder="1" applyAlignment="1">
      <alignment horizontal="left"/>
    </xf>
    <xf numFmtId="0" fontId="23" fillId="42" borderId="20" xfId="49" applyFont="1" applyFill="1" applyBorder="1" applyAlignment="1">
      <alignment horizontal="left"/>
    </xf>
    <xf numFmtId="165" fontId="23" fillId="42" borderId="20" xfId="52" applyNumberFormat="1" applyFont="1" applyFill="1" applyBorder="1" applyAlignment="1">
      <alignment horizontal="center"/>
    </xf>
    <xf numFmtId="0" fontId="23" fillId="42" borderId="20" xfId="49" applyFont="1" applyFill="1" applyBorder="1" applyAlignment="1">
      <alignment horizontal="center"/>
    </xf>
    <xf numFmtId="14" fontId="23" fillId="42" borderId="20" xfId="49" applyNumberFormat="1" applyFont="1" applyFill="1" applyBorder="1" applyAlignment="1">
      <alignment horizontal="center"/>
    </xf>
    <xf numFmtId="165" fontId="25" fillId="42" borderId="20" xfId="49" applyNumberFormat="1" applyFont="1" applyFill="1" applyBorder="1" applyAlignment="1">
      <alignment horizontal="center"/>
    </xf>
    <xf numFmtId="10" fontId="23" fillId="42" borderId="17" xfId="46" applyNumberFormat="1" applyFont="1" applyFill="1" applyBorder="1" applyAlignment="1">
      <alignment horizontal="right"/>
    </xf>
    <xf numFmtId="10" fontId="23" fillId="42" borderId="22" xfId="46" applyNumberFormat="1" applyFont="1" applyFill="1" applyBorder="1" applyAlignment="1">
      <alignment horizontal="right"/>
    </xf>
    <xf numFmtId="14" fontId="22" fillId="43" borderId="30" xfId="49" applyNumberFormat="1" applyFont="1" applyFill="1" applyBorder="1" applyAlignment="1">
      <alignment horizontal="right"/>
    </xf>
    <xf numFmtId="10" fontId="22" fillId="43" borderId="20" xfId="46" applyNumberFormat="1" applyFont="1" applyFill="1" applyBorder="1" applyAlignment="1">
      <alignment horizontal="right"/>
    </xf>
    <xf numFmtId="0" fontId="23" fillId="42" borderId="57" xfId="52" applyNumberFormat="1" applyFont="1" applyFill="1" applyBorder="1" applyAlignment="1">
      <alignment horizontal="center"/>
    </xf>
    <xf numFmtId="0" fontId="23" fillId="0" borderId="58" xfId="52" applyNumberFormat="1" applyFont="1" applyFill="1" applyBorder="1" applyAlignment="1">
      <alignment horizontal="center"/>
    </xf>
    <xf numFmtId="10" fontId="23" fillId="0" borderId="50" xfId="46" applyNumberFormat="1" applyFont="1" applyFill="1" applyBorder="1" applyAlignment="1">
      <alignment horizontal="right"/>
    </xf>
    <xf numFmtId="165" fontId="23" fillId="42" borderId="37" xfId="49" applyNumberFormat="1" applyFont="1" applyFill="1" applyBorder="1" applyAlignment="1">
      <alignment horizontal="center"/>
    </xf>
    <xf numFmtId="10" fontId="23" fillId="42" borderId="51" xfId="46" applyNumberFormat="1" applyFont="1" applyFill="1" applyBorder="1" applyAlignment="1">
      <alignment horizontal="right"/>
    </xf>
    <xf numFmtId="0" fontId="25" fillId="0" borderId="51" xfId="49" applyFont="1" applyBorder="1" applyAlignment="1">
      <alignment horizontal="left"/>
    </xf>
    <xf numFmtId="4" fontId="23" fillId="0" borderId="15" xfId="50" applyNumberFormat="1" applyFont="1" applyFill="1" applyBorder="1" applyAlignment="1">
      <alignment horizontal="right"/>
    </xf>
    <xf numFmtId="165" fontId="23" fillId="0" borderId="20" xfId="49" applyNumberFormat="1" applyFont="1" applyBorder="1" applyAlignment="1">
      <alignment horizontal="center"/>
    </xf>
    <xf numFmtId="4" fontId="23" fillId="0" borderId="15" xfId="49" applyNumberFormat="1" applyFont="1" applyBorder="1" applyAlignment="1">
      <alignment horizontal="right"/>
    </xf>
    <xf numFmtId="10" fontId="22" fillId="43" borderId="19" xfId="46" applyNumberFormat="1" applyFont="1" applyFill="1" applyBorder="1" applyAlignment="1">
      <alignment horizontal="right"/>
    </xf>
    <xf numFmtId="165" fontId="25" fillId="0" borderId="37" xfId="52" applyNumberFormat="1" applyFont="1" applyFill="1" applyBorder="1" applyAlignment="1">
      <alignment horizontal="center"/>
    </xf>
    <xf numFmtId="169" fontId="25" fillId="0" borderId="20" xfId="51" applyNumberFormat="1" applyFont="1" applyBorder="1" applyAlignment="1">
      <alignment horizontal="center" vertical="center"/>
    </xf>
    <xf numFmtId="4" fontId="25" fillId="0" borderId="37" xfId="51" applyNumberFormat="1" applyFont="1" applyBorder="1" applyAlignment="1">
      <alignment horizontal="right" vertical="center"/>
    </xf>
    <xf numFmtId="165" fontId="25" fillId="42" borderId="37" xfId="52" applyNumberFormat="1" applyFont="1" applyFill="1" applyBorder="1" applyAlignment="1">
      <alignment horizontal="center"/>
    </xf>
    <xf numFmtId="4" fontId="25" fillId="42" borderId="37" xfId="51" applyNumberFormat="1" applyFont="1" applyFill="1" applyBorder="1" applyAlignment="1">
      <alignment horizontal="right" vertical="center"/>
    </xf>
    <xf numFmtId="0" fontId="35" fillId="0" borderId="0" xfId="49" applyFont="1"/>
    <xf numFmtId="14" fontId="35" fillId="0" borderId="0" xfId="49" applyNumberFormat="1" applyFont="1" applyAlignment="1">
      <alignment horizontal="right"/>
    </xf>
    <xf numFmtId="165" fontId="35" fillId="0" borderId="0" xfId="49" applyNumberFormat="1" applyFont="1"/>
    <xf numFmtId="0" fontId="35" fillId="0" borderId="0" xfId="53" applyNumberFormat="1" applyFont="1" applyFill="1"/>
    <xf numFmtId="10" fontId="35" fillId="0" borderId="0" xfId="49" applyNumberFormat="1" applyFont="1"/>
    <xf numFmtId="0" fontId="25" fillId="0" borderId="34" xfId="49" applyFont="1" applyBorder="1" applyAlignment="1">
      <alignment horizontal="left"/>
    </xf>
    <xf numFmtId="0" fontId="23" fillId="0" borderId="34" xfId="49" applyFont="1" applyBorder="1" applyAlignment="1">
      <alignment horizontal="left"/>
    </xf>
    <xf numFmtId="165" fontId="23" fillId="0" borderId="34" xfId="52" applyNumberFormat="1" applyFont="1" applyFill="1" applyBorder="1" applyAlignment="1">
      <alignment horizontal="center"/>
    </xf>
    <xf numFmtId="0" fontId="23" fillId="0" borderId="34" xfId="49" applyFont="1" applyBorder="1" applyAlignment="1">
      <alignment horizontal="center"/>
    </xf>
    <xf numFmtId="4" fontId="23" fillId="0" borderId="34" xfId="50" applyNumberFormat="1" applyFont="1" applyFill="1" applyBorder="1" applyAlignment="1">
      <alignment horizontal="right"/>
    </xf>
    <xf numFmtId="4" fontId="23" fillId="0" borderId="34" xfId="49" applyNumberFormat="1" applyFont="1" applyBorder="1" applyAlignment="1">
      <alignment horizontal="right"/>
    </xf>
    <xf numFmtId="0" fontId="23" fillId="0" borderId="51" xfId="52" applyNumberFormat="1" applyFont="1" applyFill="1" applyBorder="1" applyAlignment="1">
      <alignment horizontal="center"/>
    </xf>
    <xf numFmtId="0" fontId="25" fillId="42" borderId="34" xfId="49" applyFont="1" applyFill="1" applyBorder="1" applyAlignment="1">
      <alignment horizontal="left"/>
    </xf>
    <xf numFmtId="4" fontId="23" fillId="42" borderId="34" xfId="49" applyNumberFormat="1" applyFont="1" applyFill="1" applyBorder="1" applyAlignment="1">
      <alignment horizontal="right"/>
    </xf>
    <xf numFmtId="0" fontId="23" fillId="42" borderId="51" xfId="52" applyNumberFormat="1" applyFont="1" applyFill="1" applyBorder="1" applyAlignment="1">
      <alignment horizontal="center"/>
    </xf>
    <xf numFmtId="165" fontId="25" fillId="0" borderId="20" xfId="52" applyNumberFormat="1" applyFont="1" applyFill="1" applyBorder="1" applyAlignment="1">
      <alignment horizontal="center"/>
    </xf>
    <xf numFmtId="0" fontId="22" fillId="43" borderId="17" xfId="49" applyFont="1" applyFill="1" applyBorder="1" applyAlignment="1">
      <alignment horizontal="left"/>
    </xf>
    <xf numFmtId="0" fontId="33" fillId="43" borderId="17" xfId="49" applyFont="1" applyFill="1" applyBorder="1" applyAlignment="1">
      <alignment horizontal="right"/>
    </xf>
    <xf numFmtId="0" fontId="22" fillId="43" borderId="17" xfId="49" applyFont="1" applyFill="1" applyBorder="1" applyAlignment="1">
      <alignment horizontal="center"/>
    </xf>
    <xf numFmtId="7" fontId="22" fillId="43" borderId="17" xfId="50" applyNumberFormat="1" applyFont="1" applyFill="1" applyBorder="1" applyAlignment="1">
      <alignment horizontal="right"/>
    </xf>
    <xf numFmtId="165" fontId="22" fillId="43" borderId="17" xfId="49" applyNumberFormat="1" applyFont="1" applyFill="1" applyBorder="1" applyAlignment="1">
      <alignment horizontal="center"/>
    </xf>
    <xf numFmtId="0" fontId="22" fillId="43" borderId="17" xfId="53" applyNumberFormat="1" applyFont="1" applyFill="1" applyBorder="1" applyAlignment="1">
      <alignment horizontal="right"/>
    </xf>
    <xf numFmtId="10" fontId="22" fillId="43" borderId="17" xfId="49" applyNumberFormat="1" applyFont="1" applyFill="1" applyBorder="1" applyAlignment="1">
      <alignment horizontal="right"/>
    </xf>
    <xf numFmtId="0" fontId="36" fillId="0" borderId="0" xfId="49" applyFont="1" applyAlignment="1">
      <alignment horizontal="right"/>
    </xf>
    <xf numFmtId="165" fontId="20" fillId="0" borderId="0" xfId="49" applyNumberFormat="1" applyFont="1"/>
    <xf numFmtId="10" fontId="20" fillId="0" borderId="0" xfId="49" applyNumberFormat="1" applyFont="1"/>
    <xf numFmtId="0" fontId="32" fillId="42" borderId="60" xfId="49" applyFont="1" applyFill="1" applyBorder="1" applyAlignment="1">
      <alignment horizontal="center" vertical="center"/>
    </xf>
    <xf numFmtId="0" fontId="33" fillId="42" borderId="60" xfId="49" applyFont="1" applyFill="1" applyBorder="1" applyAlignment="1">
      <alignment horizontal="right" vertical="center"/>
    </xf>
    <xf numFmtId="7" fontId="32" fillId="42" borderId="60" xfId="50" applyNumberFormat="1" applyFont="1" applyFill="1" applyBorder="1" applyAlignment="1">
      <alignment horizontal="right" vertical="center"/>
    </xf>
    <xf numFmtId="165" fontId="32" fillId="42" borderId="60" xfId="49" applyNumberFormat="1" applyFont="1" applyFill="1" applyBorder="1" applyAlignment="1">
      <alignment horizontal="right" vertical="center"/>
    </xf>
    <xf numFmtId="0" fontId="32" fillId="42" borderId="60" xfId="49" applyFont="1" applyFill="1" applyBorder="1" applyAlignment="1">
      <alignment horizontal="right" vertical="center"/>
    </xf>
    <xf numFmtId="10" fontId="32" fillId="42" borderId="61" xfId="49" applyNumberFormat="1" applyFont="1" applyFill="1" applyBorder="1" applyAlignment="1">
      <alignment horizontal="right" vertical="center"/>
    </xf>
    <xf numFmtId="0" fontId="13" fillId="34" borderId="0" xfId="0" applyFont="1" applyFill="1" applyAlignment="1">
      <alignment horizontal="center"/>
    </xf>
    <xf numFmtId="0" fontId="13" fillId="33" borderId="0" xfId="0" applyFont="1" applyFill="1" applyAlignment="1">
      <alignment horizontal="center"/>
    </xf>
    <xf numFmtId="0" fontId="22" fillId="39" borderId="14" xfId="44" applyFont="1" applyFill="1" applyBorder="1"/>
    <xf numFmtId="0" fontId="22" fillId="39" borderId="15" xfId="44" applyFont="1" applyFill="1" applyBorder="1"/>
    <xf numFmtId="0" fontId="18" fillId="37" borderId="0" xfId="44" applyFont="1" applyFill="1" applyAlignment="1">
      <alignment horizontal="center" wrapText="1"/>
    </xf>
    <xf numFmtId="164" fontId="19" fillId="37" borderId="0" xfId="44" applyNumberFormat="1" applyFont="1" applyFill="1" applyAlignment="1">
      <alignment horizontal="center" wrapText="1"/>
    </xf>
    <xf numFmtId="0" fontId="22" fillId="39" borderId="25" xfId="44" applyFont="1" applyFill="1" applyBorder="1" applyAlignment="1">
      <alignment horizontal="left"/>
    </xf>
    <xf numFmtId="0" fontId="22" fillId="39" borderId="26" xfId="44" applyFont="1" applyFill="1" applyBorder="1" applyAlignment="1">
      <alignment horizontal="left"/>
    </xf>
    <xf numFmtId="0" fontId="22" fillId="39" borderId="28" xfId="44" applyFont="1" applyFill="1" applyBorder="1"/>
    <xf numFmtId="0" fontId="22" fillId="39" borderId="29" xfId="44" applyFont="1" applyFill="1" applyBorder="1"/>
    <xf numFmtId="0" fontId="22" fillId="39" borderId="38" xfId="44" applyFont="1" applyFill="1" applyBorder="1"/>
    <xf numFmtId="0" fontId="22" fillId="39" borderId="30" xfId="44" applyFont="1" applyFill="1" applyBorder="1"/>
    <xf numFmtId="0" fontId="22" fillId="39" borderId="14" xfId="44" applyFont="1" applyFill="1" applyBorder="1" applyAlignment="1">
      <alignment horizontal="left"/>
    </xf>
    <xf numFmtId="0" fontId="22" fillId="39" borderId="15" xfId="44" applyFont="1" applyFill="1" applyBorder="1" applyAlignment="1">
      <alignment horizontal="left"/>
    </xf>
    <xf numFmtId="0" fontId="26" fillId="38" borderId="43" xfId="44" applyFont="1" applyFill="1" applyBorder="1"/>
    <xf numFmtId="0" fontId="26" fillId="38" borderId="44" xfId="44" applyFont="1" applyFill="1" applyBorder="1"/>
    <xf numFmtId="0" fontId="22" fillId="43" borderId="14" xfId="49" applyFont="1" applyFill="1" applyBorder="1"/>
    <xf numFmtId="0" fontId="22" fillId="43" borderId="15" xfId="49" applyFont="1" applyFill="1" applyBorder="1"/>
    <xf numFmtId="0" fontId="30" fillId="37" borderId="0" xfId="49" applyFont="1" applyFill="1" applyAlignment="1">
      <alignment horizontal="center" wrapText="1"/>
    </xf>
    <xf numFmtId="164" fontId="31" fillId="37" borderId="0" xfId="49" applyNumberFormat="1" applyFont="1" applyFill="1" applyAlignment="1">
      <alignment horizontal="center" wrapText="1"/>
    </xf>
    <xf numFmtId="0" fontId="22" fillId="43" borderId="47" xfId="49" applyFont="1" applyFill="1" applyBorder="1" applyAlignment="1">
      <alignment horizontal="left"/>
    </xf>
    <xf numFmtId="0" fontId="22" fillId="43" borderId="48" xfId="49" applyFont="1" applyFill="1" applyBorder="1" applyAlignment="1">
      <alignment horizontal="left"/>
    </xf>
    <xf numFmtId="0" fontId="22" fillId="43" borderId="25" xfId="49" applyFont="1" applyFill="1" applyBorder="1" applyAlignment="1">
      <alignment horizontal="left"/>
    </xf>
    <xf numFmtId="0" fontId="22" fillId="43" borderId="26" xfId="49" applyFont="1" applyFill="1" applyBorder="1" applyAlignment="1">
      <alignment horizontal="left"/>
    </xf>
    <xf numFmtId="0" fontId="22" fillId="43" borderId="38" xfId="49" applyFont="1" applyFill="1" applyBorder="1"/>
    <xf numFmtId="0" fontId="22" fillId="43" borderId="30" xfId="49" applyFont="1" applyFill="1" applyBorder="1"/>
    <xf numFmtId="0" fontId="22" fillId="43" borderId="17" xfId="49" applyFont="1" applyFill="1" applyBorder="1"/>
    <xf numFmtId="0" fontId="32" fillId="42" borderId="59" xfId="49" applyFont="1" applyFill="1" applyBorder="1" applyAlignment="1">
      <alignment horizontal="left" vertical="center"/>
    </xf>
    <xf numFmtId="0" fontId="32" fillId="42" borderId="60" xfId="49" applyFont="1" applyFill="1" applyBorder="1" applyAlignment="1">
      <alignment horizontal="left" vertical="center"/>
    </xf>
  </cellXfs>
  <cellStyles count="5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3" xr:uid="{1B700C35-FD13-4050-8DBE-A3418D3E0437}"/>
    <cellStyle name="Comma 2 2 3" xfId="47" xr:uid="{A5205F31-8BB1-43D5-A1B3-1628B1F9EAA9}"/>
    <cellStyle name="Comma 2 3" xfId="52" xr:uid="{B6F34524-B37D-4CEE-A297-53912432C8EB}"/>
    <cellStyle name="Currency" xfId="43" builtinId="4"/>
    <cellStyle name="Currency 2 2" xfId="50" xr:uid="{A87BF4CD-7AC3-421A-BC67-A3F2AA0E9BD5}"/>
    <cellStyle name="Currency 2 5" xfId="45" xr:uid="{299F892E-ABE1-421B-B338-2B6EFA050925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1" xr:uid="{6889874E-5408-48EF-8887-52BDADD04DA6}"/>
    <cellStyle name="Normal 2 3" xfId="49" xr:uid="{87B709B4-798D-4B03-95DA-88C8FBD274F6}"/>
    <cellStyle name="Normal 2 5" xfId="44" xr:uid="{80B6B893-F0E2-4CDE-870A-B2C453A6EC7E}"/>
    <cellStyle name="Normal 3 5" xfId="48" xr:uid="{85F0A27B-0875-4974-A2A7-ADDE6B0F6C4F}"/>
    <cellStyle name="Note" xfId="16" builtinId="10" customBuiltin="1"/>
    <cellStyle name="Output" xfId="11" builtinId="21" customBuiltin="1"/>
    <cellStyle name="Percent 2 2 3" xfId="46" xr:uid="{1BB46691-75F0-464F-9662-05B5C2089665}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ont>
        <color theme="9" tint="0.79998168889431442"/>
      </font>
      <fill>
        <patternFill>
          <bgColor theme="9" tint="-0.49998474074526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7" formatCode="#,##0.00_);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7" formatCode="#,##0.00_);\(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ries\Downloads\Scehdule%20of%20Investments%20%20STBF%20March%202026.xlsx" TargetMode="External"/><Relationship Id="rId1" Type="http://schemas.openxmlformats.org/officeDocument/2006/relationships/externalLinkPath" Target="Scehdule%20of%20Investments%20%20STBF%20Marc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Charts"/>
      <sheetName val="Assets&amp;St. of Op."/>
      <sheetName val="NAV Report"/>
      <sheetName val="Schedule of Investments Tracker"/>
    </sheetNames>
    <sheetDataSet>
      <sheetData sheetId="0">
        <row r="22">
          <cell r="I22">
            <v>46112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135B78-BC50-4953-9D81-A12CFBCE5E72}" name="Table3" displayName="Table3" ref="A15:E22" totalsRowCount="1">
  <autoFilter ref="A15:E21" xr:uid="{FB135B78-BC50-4953-9D81-A12CFBCE5E72}"/>
  <tableColumns count="5">
    <tableColumn id="1" xr3:uid="{0A4BA58E-D15E-44F0-B9A9-D08214973F07}" name="Type"/>
    <tableColumn id="2" xr3:uid="{325366D4-8124-479E-A602-A65E0FE9BED4}" name="Total" totalsRowFunction="custom">
      <totalsRowFormula>SUM(Table3[Total])</totalsRowFormula>
    </tableColumn>
    <tableColumn id="3" xr3:uid="{5B50E071-E387-4996-B5BD-526E9FD1F652}" name="Average" totalsRowFunction="sum" dataDxfId="6" totalsRowDxfId="5" dataCellStyle="Comma" totalsRowCellStyle="Comma"/>
    <tableColumn id="4" xr3:uid="{A92A2F3C-1917-4815-B605-F62155CE1551}" name="Total2" totalsRowFunction="sum"/>
    <tableColumn id="5" xr3:uid="{EDC15F37-D3CF-460D-8232-0307DBA171AC}" name="Average3" totalsRowFunction="sum" dataDxfId="4" totalsRowDxfId="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8A3063-A05C-443E-9846-67A3D448A907}" name="Table4" displayName="Table4" ref="A2:Q8" totalsRowShown="0">
  <autoFilter ref="A2:Q8" xr:uid="{AF8A3063-A05C-443E-9846-67A3D448A907}"/>
  <tableColumns count="17">
    <tableColumn id="1" xr3:uid="{6358AF2E-5137-4EBA-9E0D-1BBBCD8D2159}" name="Type"/>
    <tableColumn id="2" xr3:uid="{DD146921-5064-4443-AA26-3BA3D43B242F}" name="STBF"/>
    <tableColumn id="3" xr3:uid="{7446A89F-9184-4270-A068-59C4F5DC5E13}" name="D2D"/>
    <tableColumn id="4" xr3:uid="{D6F8B395-92E8-4094-A69A-9D8D4EFCA723}" name="STBF2"/>
    <tableColumn id="5" xr3:uid="{73FE5F50-D753-45CE-A044-70D62AF4CBBF}" name="D2D3"/>
    <tableColumn id="6" xr3:uid="{DAE5D9BB-A575-4527-B074-EE385E69EBA5}" name="STBF4"/>
    <tableColumn id="7" xr3:uid="{6752EC75-7AFC-426C-9AB0-1B5358F691FA}" name="D2D5"/>
    <tableColumn id="8" xr3:uid="{B9B91F64-88D7-4157-8213-EA33FDBE779F}" name="STBF6"/>
    <tableColumn id="9" xr3:uid="{973F34CB-E27E-4075-B2C0-D6D5FA30A7B4}" name="D2D7"/>
    <tableColumn id="10" xr3:uid="{161D40C9-FED7-4876-9AD6-96EF78406D2B}" name="STBF8"/>
    <tableColumn id="11" xr3:uid="{06061156-B80B-48C3-B585-764B490A1B91}" name="D2D9"/>
    <tableColumn id="12" xr3:uid="{E94A431C-9EA8-4BE0-8253-AE4D8069BB1A}" name="STBF10"/>
    <tableColumn id="13" xr3:uid="{BB53C332-6927-45CF-A7E0-03FFD422EE1E}" name="D2D11"/>
    <tableColumn id="14" xr3:uid="{304AE8EF-7C2F-420A-AEE0-70BB753D932A}" name="Total"/>
    <tableColumn id="15" xr3:uid="{01C73D6B-0A9C-4941-938B-16F4158EB2A0}" name="Average" dataDxfId="2"/>
    <tableColumn id="16" xr3:uid="{5DEBF87E-19EE-461B-A318-9CB04470C8E1}" name="Total12"/>
    <tableColumn id="17" xr3:uid="{CDD5117E-BEEF-49AA-9A63-F893FF07075B}" name="Average13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280A-73C1-43CD-921A-3FBB7876AD61}">
  <dimension ref="A1:I38"/>
  <sheetViews>
    <sheetView tabSelected="1" workbookViewId="0">
      <selection activeCell="A2" sqref="A2"/>
    </sheetView>
  </sheetViews>
  <sheetFormatPr defaultRowHeight="15" x14ac:dyDescent="0.25"/>
  <cols>
    <col min="1" max="1" width="29.140625" customWidth="1"/>
    <col min="2" max="2" width="18.7109375" customWidth="1"/>
    <col min="3" max="3" width="13.28515625" customWidth="1"/>
    <col min="5" max="5" width="17.42578125" bestFit="1" customWidth="1"/>
    <col min="6" max="6" width="12.42578125" customWidth="1"/>
    <col min="8" max="8" width="18.5703125" customWidth="1"/>
    <col min="9" max="9" width="14.140625" customWidth="1"/>
  </cols>
  <sheetData>
    <row r="1" spans="1:9" x14ac:dyDescent="0.25">
      <c r="A1" s="6"/>
      <c r="B1" s="7" t="s">
        <v>435</v>
      </c>
      <c r="C1" s="7"/>
      <c r="D1" s="7"/>
      <c r="E1" s="7" t="s">
        <v>436</v>
      </c>
      <c r="F1" s="7"/>
      <c r="G1" s="7"/>
      <c r="H1" s="7" t="s">
        <v>437</v>
      </c>
      <c r="I1" s="6"/>
    </row>
    <row r="2" spans="1:9" ht="35.450000000000003" customHeight="1" x14ac:dyDescent="0.25">
      <c r="A2" s="7" t="s">
        <v>461</v>
      </c>
      <c r="B2" s="14">
        <f>B5+B24</f>
        <v>2438516958.7800002</v>
      </c>
      <c r="C2" s="7"/>
      <c r="D2" s="7"/>
      <c r="E2" s="14">
        <f>E5+E24</f>
        <v>2558045218.5500002</v>
      </c>
      <c r="F2" s="7"/>
      <c r="G2" s="7"/>
      <c r="H2" s="14">
        <f>H5+H24</f>
        <v>2510074831.3600001</v>
      </c>
      <c r="I2" s="7"/>
    </row>
    <row r="3" spans="1:9" ht="12" customHeight="1" x14ac:dyDescent="0.25">
      <c r="A3" s="7"/>
      <c r="B3" s="14"/>
      <c r="C3" s="7"/>
      <c r="D3" s="7"/>
      <c r="E3" s="14"/>
      <c r="F3" s="7"/>
      <c r="G3" s="7"/>
      <c r="H3" s="14"/>
      <c r="I3" s="7"/>
    </row>
    <row r="4" spans="1:9" x14ac:dyDescent="0.25">
      <c r="A4" s="7" t="s">
        <v>438</v>
      </c>
      <c r="B4" s="6"/>
      <c r="C4" s="6"/>
      <c r="D4" s="6"/>
      <c r="E4" s="6"/>
      <c r="F4" s="6"/>
      <c r="G4" s="6"/>
      <c r="H4" s="6"/>
      <c r="I4" s="6"/>
    </row>
    <row r="5" spans="1:9" x14ac:dyDescent="0.25">
      <c r="A5" s="7" t="s">
        <v>439</v>
      </c>
      <c r="B5" s="8">
        <v>1740759578.6700001</v>
      </c>
      <c r="C5" s="6"/>
      <c r="D5" s="6"/>
      <c r="E5" s="8">
        <v>1852910245.46</v>
      </c>
      <c r="F5" s="6"/>
      <c r="G5" s="6"/>
      <c r="H5" s="8">
        <v>1724368674.74</v>
      </c>
      <c r="I5" s="6"/>
    </row>
    <row r="6" spans="1:9" x14ac:dyDescent="0.25">
      <c r="B6" s="9"/>
    </row>
    <row r="7" spans="1:9" x14ac:dyDescent="0.25">
      <c r="A7" t="s">
        <v>440</v>
      </c>
      <c r="B7" s="9">
        <v>12433418</v>
      </c>
      <c r="E7">
        <v>0</v>
      </c>
      <c r="H7">
        <v>0</v>
      </c>
    </row>
    <row r="8" spans="1:9" x14ac:dyDescent="0.25">
      <c r="A8" s="10" t="s">
        <v>441</v>
      </c>
    </row>
    <row r="9" spans="1:9" x14ac:dyDescent="0.25">
      <c r="A9" t="s">
        <v>442</v>
      </c>
      <c r="B9">
        <v>0</v>
      </c>
      <c r="E9">
        <v>1</v>
      </c>
      <c r="H9">
        <v>0</v>
      </c>
    </row>
    <row r="10" spans="1:9" x14ac:dyDescent="0.25">
      <c r="A10" t="s">
        <v>443</v>
      </c>
      <c r="B10">
        <v>7</v>
      </c>
      <c r="E10">
        <v>4</v>
      </c>
      <c r="H10">
        <v>4</v>
      </c>
    </row>
    <row r="11" spans="1:9" x14ac:dyDescent="0.25">
      <c r="A11" t="s">
        <v>444</v>
      </c>
      <c r="B11">
        <v>28</v>
      </c>
      <c r="E11">
        <v>24</v>
      </c>
      <c r="H11">
        <v>27</v>
      </c>
    </row>
    <row r="12" spans="1:9" x14ac:dyDescent="0.25">
      <c r="A12" t="s">
        <v>445</v>
      </c>
      <c r="B12">
        <v>2</v>
      </c>
      <c r="E12">
        <v>2</v>
      </c>
      <c r="H12">
        <v>0</v>
      </c>
    </row>
    <row r="13" spans="1:9" x14ac:dyDescent="0.25">
      <c r="A13" t="s">
        <v>446</v>
      </c>
      <c r="B13">
        <v>124</v>
      </c>
      <c r="E13">
        <v>84</v>
      </c>
      <c r="H13">
        <v>89</v>
      </c>
    </row>
    <row r="14" spans="1:9" x14ac:dyDescent="0.25">
      <c r="A14" t="s">
        <v>447</v>
      </c>
      <c r="B14">
        <v>88</v>
      </c>
      <c r="E14">
        <v>76</v>
      </c>
      <c r="H14">
        <v>72</v>
      </c>
    </row>
    <row r="15" spans="1:9" x14ac:dyDescent="0.25">
      <c r="A15" t="s">
        <v>448</v>
      </c>
      <c r="B15">
        <v>1</v>
      </c>
      <c r="E15">
        <v>2</v>
      </c>
      <c r="H15">
        <v>1</v>
      </c>
    </row>
    <row r="17" spans="1:9" x14ac:dyDescent="0.25">
      <c r="A17" s="10" t="s">
        <v>449</v>
      </c>
      <c r="B17" s="10" t="s">
        <v>450</v>
      </c>
      <c r="C17" s="10" t="s">
        <v>451</v>
      </c>
      <c r="E17" s="10" t="s">
        <v>450</v>
      </c>
      <c r="F17" s="10" t="s">
        <v>451</v>
      </c>
      <c r="H17" s="10" t="s">
        <v>450</v>
      </c>
      <c r="I17" s="10" t="s">
        <v>451</v>
      </c>
    </row>
    <row r="18" spans="1:9" x14ac:dyDescent="0.25">
      <c r="A18" t="s">
        <v>452</v>
      </c>
      <c r="B18">
        <v>95</v>
      </c>
      <c r="C18">
        <v>1</v>
      </c>
      <c r="E18">
        <v>142</v>
      </c>
      <c r="F18">
        <v>1</v>
      </c>
      <c r="H18">
        <v>142</v>
      </c>
      <c r="I18">
        <v>1</v>
      </c>
    </row>
    <row r="19" spans="1:9" x14ac:dyDescent="0.25">
      <c r="A19" t="s">
        <v>453</v>
      </c>
      <c r="B19">
        <v>132</v>
      </c>
      <c r="C19">
        <v>2.1665999999999999</v>
      </c>
      <c r="E19">
        <v>172</v>
      </c>
      <c r="F19">
        <v>2.1665999999999999</v>
      </c>
      <c r="H19">
        <v>172</v>
      </c>
      <c r="I19">
        <v>2.1665999999999999</v>
      </c>
    </row>
    <row r="20" spans="1:9" x14ac:dyDescent="0.25">
      <c r="A20" t="s">
        <v>454</v>
      </c>
      <c r="B20">
        <v>1</v>
      </c>
      <c r="C20">
        <v>1</v>
      </c>
      <c r="E20">
        <v>1</v>
      </c>
      <c r="F20">
        <v>1</v>
      </c>
      <c r="H20">
        <v>1</v>
      </c>
      <c r="I20">
        <v>1</v>
      </c>
    </row>
    <row r="21" spans="1:9" x14ac:dyDescent="0.25">
      <c r="A21" t="s">
        <v>455</v>
      </c>
      <c r="B21">
        <v>15</v>
      </c>
      <c r="C21">
        <v>4.3330000000000002</v>
      </c>
      <c r="E21">
        <v>15</v>
      </c>
      <c r="F21">
        <v>4.3330000000000002</v>
      </c>
      <c r="H21">
        <v>15</v>
      </c>
      <c r="I21">
        <v>4.3330000000000002</v>
      </c>
    </row>
    <row r="22" spans="1:9" x14ac:dyDescent="0.25">
      <c r="A22" s="10"/>
      <c r="B22" s="10"/>
      <c r="C22" s="10"/>
    </row>
    <row r="23" spans="1:9" x14ac:dyDescent="0.25">
      <c r="A23" s="11" t="s">
        <v>406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1" t="s">
        <v>456</v>
      </c>
      <c r="B24" s="13">
        <v>697757380.11000001</v>
      </c>
      <c r="C24" s="12"/>
      <c r="D24" s="12"/>
      <c r="E24" s="13">
        <v>705134973.09000003</v>
      </c>
      <c r="F24" s="12"/>
      <c r="G24" s="12"/>
      <c r="H24" s="13">
        <v>785706156.62</v>
      </c>
      <c r="I24" s="12"/>
    </row>
    <row r="26" spans="1:9" x14ac:dyDescent="0.25">
      <c r="A26" s="10" t="s">
        <v>441</v>
      </c>
    </row>
    <row r="27" spans="1:9" x14ac:dyDescent="0.25">
      <c r="A27" t="s">
        <v>442</v>
      </c>
      <c r="B27">
        <v>6</v>
      </c>
      <c r="E27">
        <v>5</v>
      </c>
      <c r="H27">
        <v>6</v>
      </c>
    </row>
    <row r="28" spans="1:9" x14ac:dyDescent="0.25">
      <c r="A28" t="s">
        <v>443</v>
      </c>
      <c r="B28">
        <v>6</v>
      </c>
      <c r="E28">
        <v>24</v>
      </c>
      <c r="H28">
        <v>8</v>
      </c>
    </row>
    <row r="29" spans="1:9" x14ac:dyDescent="0.25">
      <c r="A29" t="s">
        <v>444</v>
      </c>
      <c r="B29">
        <v>46</v>
      </c>
      <c r="E29">
        <v>44</v>
      </c>
      <c r="H29">
        <v>41</v>
      </c>
    </row>
    <row r="30" spans="1:9" x14ac:dyDescent="0.25">
      <c r="A30" t="s">
        <v>446</v>
      </c>
      <c r="B30">
        <v>12</v>
      </c>
      <c r="E30">
        <v>23</v>
      </c>
      <c r="H30">
        <v>18</v>
      </c>
    </row>
    <row r="31" spans="1:9" x14ac:dyDescent="0.25">
      <c r="A31" t="s">
        <v>448</v>
      </c>
      <c r="B31">
        <v>1</v>
      </c>
      <c r="E31">
        <v>2</v>
      </c>
      <c r="H31">
        <v>1</v>
      </c>
    </row>
    <row r="33" spans="1:9" x14ac:dyDescent="0.25">
      <c r="A33" s="10" t="s">
        <v>449</v>
      </c>
      <c r="B33" s="10" t="s">
        <v>450</v>
      </c>
      <c r="C33" s="10" t="s">
        <v>451</v>
      </c>
      <c r="E33" s="10" t="s">
        <v>450</v>
      </c>
      <c r="F33" s="10" t="s">
        <v>451</v>
      </c>
      <c r="H33" s="10" t="s">
        <v>450</v>
      </c>
      <c r="I33" s="10" t="s">
        <v>451</v>
      </c>
    </row>
    <row r="34" spans="1:9" x14ac:dyDescent="0.25">
      <c r="A34" t="s">
        <v>452</v>
      </c>
      <c r="B34">
        <v>114</v>
      </c>
      <c r="C34">
        <v>1</v>
      </c>
      <c r="E34">
        <v>130</v>
      </c>
      <c r="F34">
        <v>1</v>
      </c>
      <c r="H34">
        <v>130</v>
      </c>
      <c r="I34">
        <v>1</v>
      </c>
    </row>
    <row r="35" spans="1:9" x14ac:dyDescent="0.25">
      <c r="A35" t="s">
        <v>457</v>
      </c>
      <c r="B35">
        <v>89</v>
      </c>
      <c r="C35">
        <v>22</v>
      </c>
      <c r="E35">
        <v>103</v>
      </c>
      <c r="F35">
        <v>20</v>
      </c>
      <c r="H35">
        <v>103</v>
      </c>
      <c r="I35">
        <v>19</v>
      </c>
    </row>
    <row r="36" spans="1:9" x14ac:dyDescent="0.25">
      <c r="A36" t="s">
        <v>458</v>
      </c>
      <c r="B36">
        <v>24</v>
      </c>
      <c r="C36">
        <v>1</v>
      </c>
      <c r="E36">
        <v>26</v>
      </c>
      <c r="F36">
        <v>1</v>
      </c>
      <c r="H36">
        <v>26</v>
      </c>
      <c r="I36">
        <v>1</v>
      </c>
    </row>
    <row r="37" spans="1:9" x14ac:dyDescent="0.25">
      <c r="A37" t="s">
        <v>459</v>
      </c>
      <c r="B37">
        <v>24</v>
      </c>
      <c r="C37">
        <v>22</v>
      </c>
      <c r="E37">
        <v>26</v>
      </c>
      <c r="F37">
        <v>20</v>
      </c>
      <c r="H37">
        <v>26</v>
      </c>
      <c r="I37">
        <v>19</v>
      </c>
    </row>
    <row r="38" spans="1:9" x14ac:dyDescent="0.25">
      <c r="A38" t="s">
        <v>460</v>
      </c>
      <c r="B38">
        <v>1</v>
      </c>
      <c r="C38">
        <v>22</v>
      </c>
      <c r="E38">
        <v>1</v>
      </c>
      <c r="F38">
        <v>20</v>
      </c>
      <c r="H38">
        <v>1</v>
      </c>
      <c r="I38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624C-AA1B-4DB2-858C-D34643636363}">
  <dimension ref="A1:Q22"/>
  <sheetViews>
    <sheetView workbookViewId="0">
      <selection activeCell="I6" sqref="I6"/>
    </sheetView>
  </sheetViews>
  <sheetFormatPr defaultColWidth="8.140625" defaultRowHeight="15" x14ac:dyDescent="0.25"/>
  <cols>
    <col min="1" max="1" width="12.5703125" bestFit="1" customWidth="1"/>
    <col min="2" max="3" width="11.42578125" customWidth="1"/>
    <col min="4" max="5" width="10.42578125" customWidth="1"/>
    <col min="6" max="6" width="8.28515625" customWidth="1"/>
    <col min="8" max="8" width="8.28515625" customWidth="1"/>
    <col min="10" max="10" width="8.28515625" customWidth="1"/>
    <col min="12" max="12" width="9.28515625" customWidth="1"/>
    <col min="13" max="13" width="8.7109375" customWidth="1"/>
    <col min="14" max="15" width="11.5703125" customWidth="1"/>
    <col min="16" max="16" width="9.5703125" customWidth="1"/>
    <col min="17" max="17" width="12" customWidth="1"/>
  </cols>
  <sheetData>
    <row r="1" spans="1:17" x14ac:dyDescent="0.25">
      <c r="A1" s="5"/>
      <c r="B1" s="442" t="s">
        <v>410</v>
      </c>
      <c r="C1" s="442"/>
      <c r="D1" s="442" t="s">
        <v>411</v>
      </c>
      <c r="E1" s="442"/>
      <c r="F1" s="442" t="s">
        <v>412</v>
      </c>
      <c r="G1" s="442"/>
      <c r="H1" s="442" t="s">
        <v>413</v>
      </c>
      <c r="I1" s="442"/>
      <c r="J1" s="442" t="s">
        <v>414</v>
      </c>
      <c r="K1" s="442"/>
      <c r="L1" s="442" t="s">
        <v>415</v>
      </c>
      <c r="M1" s="442"/>
      <c r="N1" s="442" t="s">
        <v>419</v>
      </c>
      <c r="O1" s="442"/>
      <c r="P1" s="442" t="s">
        <v>420</v>
      </c>
      <c r="Q1" s="442"/>
    </row>
    <row r="2" spans="1:17" x14ac:dyDescent="0.25">
      <c r="A2" t="s">
        <v>403</v>
      </c>
      <c r="B2" t="s">
        <v>406</v>
      </c>
      <c r="C2" t="s">
        <v>418</v>
      </c>
      <c r="D2" t="s">
        <v>423</v>
      </c>
      <c r="E2" t="s">
        <v>424</v>
      </c>
      <c r="F2" t="s">
        <v>425</v>
      </c>
      <c r="G2" t="s">
        <v>426</v>
      </c>
      <c r="H2" t="s">
        <v>427</v>
      </c>
      <c r="I2" t="s">
        <v>428</v>
      </c>
      <c r="J2" t="s">
        <v>429</v>
      </c>
      <c r="K2" t="s">
        <v>430</v>
      </c>
      <c r="L2" t="s">
        <v>431</v>
      </c>
      <c r="M2" t="s">
        <v>432</v>
      </c>
      <c r="N2" t="s">
        <v>416</v>
      </c>
      <c r="O2" t="s">
        <v>417</v>
      </c>
      <c r="P2" t="s">
        <v>433</v>
      </c>
      <c r="Q2" t="s">
        <v>434</v>
      </c>
    </row>
    <row r="3" spans="1:17" x14ac:dyDescent="0.25">
      <c r="A3" t="s">
        <v>9</v>
      </c>
      <c r="B3">
        <v>20</v>
      </c>
      <c r="C3">
        <v>74</v>
      </c>
      <c r="D3">
        <v>18</v>
      </c>
      <c r="E3">
        <v>83</v>
      </c>
      <c r="F3">
        <v>6</v>
      </c>
      <c r="G3">
        <v>131</v>
      </c>
      <c r="H3">
        <v>32</v>
      </c>
      <c r="I3">
        <v>78</v>
      </c>
      <c r="J3">
        <v>13</v>
      </c>
      <c r="K3">
        <v>79</v>
      </c>
      <c r="L3">
        <v>21</v>
      </c>
      <c r="M3">
        <v>81</v>
      </c>
      <c r="N3">
        <v>110</v>
      </c>
      <c r="O3" s="2">
        <v>18.333333333333332</v>
      </c>
      <c r="P3">
        <v>526</v>
      </c>
      <c r="Q3" s="2">
        <v>87.666666666666671</v>
      </c>
    </row>
    <row r="4" spans="1:17" x14ac:dyDescent="0.25">
      <c r="A4" t="s">
        <v>407</v>
      </c>
      <c r="B4">
        <v>16</v>
      </c>
      <c r="C4">
        <v>4</v>
      </c>
      <c r="D4">
        <v>18</v>
      </c>
      <c r="E4">
        <v>2</v>
      </c>
      <c r="F4">
        <v>10</v>
      </c>
      <c r="G4">
        <v>17</v>
      </c>
      <c r="H4">
        <v>31</v>
      </c>
      <c r="I4">
        <v>4</v>
      </c>
      <c r="J4">
        <v>9</v>
      </c>
      <c r="K4">
        <v>2</v>
      </c>
      <c r="L4">
        <v>24</v>
      </c>
      <c r="M4">
        <v>2</v>
      </c>
      <c r="N4">
        <v>108</v>
      </c>
      <c r="O4" s="2">
        <v>18</v>
      </c>
      <c r="P4">
        <v>31</v>
      </c>
      <c r="Q4" s="2">
        <v>5.166666666666667</v>
      </c>
    </row>
    <row r="5" spans="1:17" x14ac:dyDescent="0.25">
      <c r="A5" t="s">
        <v>408</v>
      </c>
      <c r="B5">
        <v>4</v>
      </c>
      <c r="C5">
        <v>77</v>
      </c>
      <c r="D5">
        <v>2</v>
      </c>
      <c r="E5">
        <v>58</v>
      </c>
      <c r="F5">
        <v>0</v>
      </c>
      <c r="G5">
        <v>82</v>
      </c>
      <c r="H5">
        <v>1</v>
      </c>
      <c r="I5">
        <v>80</v>
      </c>
      <c r="J5">
        <v>0</v>
      </c>
      <c r="K5">
        <v>84</v>
      </c>
      <c r="L5">
        <v>0</v>
      </c>
      <c r="M5">
        <v>74</v>
      </c>
      <c r="N5">
        <v>7</v>
      </c>
      <c r="O5" s="2">
        <v>1.1666666666666667</v>
      </c>
      <c r="P5">
        <v>455</v>
      </c>
      <c r="Q5" s="2">
        <v>75.833333333333329</v>
      </c>
    </row>
    <row r="6" spans="1:17" x14ac:dyDescent="0.25">
      <c r="A6" t="s">
        <v>48</v>
      </c>
      <c r="B6">
        <v>0</v>
      </c>
      <c r="C6">
        <v>0</v>
      </c>
      <c r="D6">
        <v>0</v>
      </c>
      <c r="E6">
        <v>0</v>
      </c>
      <c r="F6">
        <v>0</v>
      </c>
      <c r="G6">
        <v>3</v>
      </c>
      <c r="H6">
        <v>0</v>
      </c>
      <c r="I6">
        <v>2</v>
      </c>
      <c r="J6">
        <v>0</v>
      </c>
      <c r="K6">
        <v>0</v>
      </c>
      <c r="L6">
        <v>0</v>
      </c>
      <c r="M6">
        <v>2</v>
      </c>
      <c r="N6">
        <v>0</v>
      </c>
      <c r="O6" s="2">
        <v>0</v>
      </c>
      <c r="P6">
        <v>7</v>
      </c>
      <c r="Q6" s="2">
        <v>1.1666666666666667</v>
      </c>
    </row>
    <row r="7" spans="1:17" x14ac:dyDescent="0.25">
      <c r="A7" t="s">
        <v>409</v>
      </c>
      <c r="B7">
        <v>36</v>
      </c>
      <c r="C7">
        <v>30</v>
      </c>
      <c r="D7">
        <v>38</v>
      </c>
      <c r="E7">
        <v>31</v>
      </c>
      <c r="F7">
        <v>43</v>
      </c>
      <c r="G7">
        <v>29</v>
      </c>
      <c r="H7">
        <v>44</v>
      </c>
      <c r="I7">
        <v>25</v>
      </c>
      <c r="J7">
        <v>42</v>
      </c>
      <c r="K7">
        <v>27</v>
      </c>
      <c r="L7">
        <v>52</v>
      </c>
      <c r="M7">
        <v>25</v>
      </c>
      <c r="N7">
        <v>255</v>
      </c>
      <c r="O7" s="2">
        <v>42.5</v>
      </c>
      <c r="P7">
        <v>167</v>
      </c>
      <c r="Q7" s="2">
        <v>27.833333333333332</v>
      </c>
    </row>
    <row r="8" spans="1:17" x14ac:dyDescent="0.25">
      <c r="A8" t="s">
        <v>12</v>
      </c>
      <c r="B8">
        <v>103</v>
      </c>
      <c r="C8">
        <v>115</v>
      </c>
      <c r="D8">
        <v>108</v>
      </c>
      <c r="E8">
        <v>0</v>
      </c>
      <c r="F8">
        <v>118</v>
      </c>
      <c r="G8">
        <v>117</v>
      </c>
      <c r="H8">
        <v>141</v>
      </c>
      <c r="I8">
        <v>121</v>
      </c>
      <c r="J8">
        <v>122</v>
      </c>
      <c r="K8">
        <v>113</v>
      </c>
      <c r="L8">
        <v>127</v>
      </c>
      <c r="M8">
        <v>110</v>
      </c>
      <c r="N8">
        <v>719</v>
      </c>
      <c r="O8" s="2">
        <v>119.83333333333333</v>
      </c>
      <c r="P8">
        <v>576</v>
      </c>
      <c r="Q8" s="2">
        <v>96</v>
      </c>
    </row>
    <row r="14" spans="1:17" x14ac:dyDescent="0.25">
      <c r="A14" s="4"/>
      <c r="B14" s="443" t="s">
        <v>419</v>
      </c>
      <c r="C14" s="443"/>
      <c r="D14" s="443" t="s">
        <v>420</v>
      </c>
      <c r="E14" s="443"/>
    </row>
    <row r="15" spans="1:17" x14ac:dyDescent="0.25">
      <c r="A15" t="s">
        <v>403</v>
      </c>
      <c r="B15" t="s">
        <v>416</v>
      </c>
      <c r="C15" t="s">
        <v>417</v>
      </c>
      <c r="D15" t="s">
        <v>421</v>
      </c>
      <c r="E15" t="s">
        <v>422</v>
      </c>
    </row>
    <row r="16" spans="1:17" x14ac:dyDescent="0.25">
      <c r="A16" t="s">
        <v>9</v>
      </c>
      <c r="B16">
        <v>110</v>
      </c>
      <c r="C16" s="3">
        <v>18.333333333333332</v>
      </c>
      <c r="D16">
        <v>526</v>
      </c>
      <c r="E16" s="2">
        <v>87.666666666666671</v>
      </c>
    </row>
    <row r="17" spans="1:5" x14ac:dyDescent="0.25">
      <c r="A17" t="s">
        <v>407</v>
      </c>
      <c r="B17">
        <v>108</v>
      </c>
      <c r="C17" s="3">
        <v>18</v>
      </c>
      <c r="D17">
        <v>31</v>
      </c>
      <c r="E17" s="2">
        <v>5.166666666666667</v>
      </c>
    </row>
    <row r="18" spans="1:5" x14ac:dyDescent="0.25">
      <c r="A18" t="s">
        <v>408</v>
      </c>
      <c r="B18">
        <v>7</v>
      </c>
      <c r="C18" s="3">
        <v>1.1666666666666667</v>
      </c>
      <c r="D18">
        <v>455</v>
      </c>
      <c r="E18" s="2">
        <v>75.833333333333329</v>
      </c>
    </row>
    <row r="19" spans="1:5" x14ac:dyDescent="0.25">
      <c r="A19" t="s">
        <v>48</v>
      </c>
      <c r="B19">
        <v>0</v>
      </c>
      <c r="C19" s="3">
        <v>0</v>
      </c>
      <c r="D19">
        <v>7</v>
      </c>
      <c r="E19" s="2">
        <v>1.1666666666666667</v>
      </c>
    </row>
    <row r="20" spans="1:5" x14ac:dyDescent="0.25">
      <c r="A20" t="s">
        <v>409</v>
      </c>
      <c r="B20">
        <v>255</v>
      </c>
      <c r="C20" s="3">
        <v>42.5</v>
      </c>
      <c r="D20">
        <v>167</v>
      </c>
      <c r="E20" s="2">
        <v>27.833333333333332</v>
      </c>
    </row>
    <row r="21" spans="1:5" x14ac:dyDescent="0.25">
      <c r="A21" t="s">
        <v>12</v>
      </c>
      <c r="B21">
        <v>719</v>
      </c>
      <c r="C21" s="3">
        <v>119.83333333333333</v>
      </c>
      <c r="D21">
        <v>576</v>
      </c>
      <c r="E21" s="2">
        <v>96</v>
      </c>
    </row>
    <row r="22" spans="1:5" x14ac:dyDescent="0.25">
      <c r="B22">
        <f>SUM(Table3[Total])</f>
        <v>1199</v>
      </c>
      <c r="C22" s="15">
        <f>SUBTOTAL(109,Table3[Average])</f>
        <v>199.83333333333331</v>
      </c>
      <c r="D22">
        <f>SUBTOTAL(109,Table3[Total2])</f>
        <v>1762</v>
      </c>
      <c r="E22" s="2">
        <f>SUBTOTAL(109,Table3[Average3])</f>
        <v>293.66666666666669</v>
      </c>
    </row>
  </sheetData>
  <mergeCells count="10">
    <mergeCell ref="P1:Q1"/>
    <mergeCell ref="N1:O1"/>
    <mergeCell ref="B14:C14"/>
    <mergeCell ref="D14:E14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8991-8FAD-40D2-B72A-2C45578F81EC}">
  <sheetPr>
    <tabColor theme="2" tint="-0.249977111117893"/>
    <pageSetUpPr fitToPage="1"/>
  </sheetPr>
  <dimension ref="A1:L265"/>
  <sheetViews>
    <sheetView zoomScaleNormal="100" zoomScaleSheetLayoutView="100" workbookViewId="0">
      <selection activeCell="A7" sqref="A7"/>
    </sheetView>
  </sheetViews>
  <sheetFormatPr defaultColWidth="9.140625" defaultRowHeight="15" x14ac:dyDescent="0.25"/>
  <cols>
    <col min="1" max="1" width="10" style="16" customWidth="1"/>
    <col min="2" max="2" width="51" style="16" customWidth="1"/>
    <col min="3" max="3" width="6.85546875" style="16" bestFit="1" customWidth="1"/>
    <col min="4" max="4" width="8.7109375" style="16" customWidth="1"/>
    <col min="5" max="5" width="12" style="16" bestFit="1" customWidth="1"/>
    <col min="6" max="6" width="10.42578125" style="16" bestFit="1" customWidth="1"/>
    <col min="7" max="7" width="23.42578125" style="16" bestFit="1" customWidth="1"/>
    <col min="8" max="8" width="7.7109375" style="16" customWidth="1"/>
    <col min="9" max="9" width="21" style="16" bestFit="1" customWidth="1"/>
    <col min="10" max="10" width="9.7109375" style="16" bestFit="1" customWidth="1"/>
    <col min="11" max="11" width="11.140625" style="246" bestFit="1" customWidth="1"/>
    <col min="12" max="12" width="8.7109375" style="247" bestFit="1" customWidth="1"/>
    <col min="13" max="16384" width="9.140625" style="16"/>
  </cols>
  <sheetData>
    <row r="1" spans="1:12" ht="20.25" x14ac:dyDescent="0.3">
      <c r="A1" s="446" t="s">
        <v>462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15.75" x14ac:dyDescent="0.25">
      <c r="A2" s="447">
        <f>[1]Main!I22</f>
        <v>46112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2" ht="7.5" customHeight="1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s="22" customFormat="1" ht="23.25" thickBot="1" x14ac:dyDescent="0.3">
      <c r="A4" s="19" t="s">
        <v>452</v>
      </c>
      <c r="B4" s="20" t="s">
        <v>463</v>
      </c>
      <c r="C4" s="20" t="s">
        <v>0</v>
      </c>
      <c r="D4" s="20" t="s">
        <v>464</v>
      </c>
      <c r="E4" s="20" t="s">
        <v>2</v>
      </c>
      <c r="F4" s="20" t="s">
        <v>1</v>
      </c>
      <c r="G4" s="20" t="s">
        <v>465</v>
      </c>
      <c r="H4" s="20" t="s">
        <v>466</v>
      </c>
      <c r="I4" s="20" t="s">
        <v>467</v>
      </c>
      <c r="J4" s="20" t="s">
        <v>468</v>
      </c>
      <c r="K4" s="20" t="s">
        <v>469</v>
      </c>
      <c r="L4" s="21" t="s">
        <v>470</v>
      </c>
    </row>
    <row r="5" spans="1:12" ht="7.5" customHeight="1" x14ac:dyDescent="0.25">
      <c r="A5" s="23"/>
      <c r="B5" s="23"/>
      <c r="C5" s="23"/>
      <c r="D5" s="23"/>
      <c r="E5" s="23"/>
      <c r="F5" s="23"/>
      <c r="G5" s="24"/>
      <c r="H5" s="23"/>
      <c r="I5" s="23"/>
      <c r="J5" s="23"/>
      <c r="K5" s="23"/>
      <c r="L5" s="25"/>
    </row>
    <row r="6" spans="1:12" x14ac:dyDescent="0.25">
      <c r="A6" s="444" t="s">
        <v>471</v>
      </c>
      <c r="B6" s="445"/>
      <c r="C6" s="26"/>
      <c r="D6" s="27"/>
      <c r="E6" s="28"/>
      <c r="F6" s="28"/>
      <c r="G6" s="29"/>
      <c r="H6" s="30"/>
      <c r="I6" s="29"/>
      <c r="J6" s="31"/>
      <c r="K6" s="27"/>
      <c r="L6" s="32"/>
    </row>
    <row r="7" spans="1:12" x14ac:dyDescent="0.25">
      <c r="A7" s="33" t="s">
        <v>472</v>
      </c>
      <c r="B7" s="34" t="s">
        <v>473</v>
      </c>
      <c r="C7" s="35">
        <v>0</v>
      </c>
      <c r="D7" s="36">
        <v>46113</v>
      </c>
      <c r="E7" s="37" t="s">
        <v>60</v>
      </c>
      <c r="F7" s="37" t="s">
        <v>60</v>
      </c>
      <c r="G7" s="38">
        <v>7962920.1900000004</v>
      </c>
      <c r="H7" s="39">
        <v>100</v>
      </c>
      <c r="I7" s="40">
        <v>7962920.1900000004</v>
      </c>
      <c r="J7" s="41">
        <v>0</v>
      </c>
      <c r="K7" s="42">
        <v>0</v>
      </c>
      <c r="L7" s="43">
        <f>I7/I258</f>
        <v>9.7761063148696439E-3</v>
      </c>
    </row>
    <row r="8" spans="1:12" x14ac:dyDescent="0.25">
      <c r="A8" s="444" t="s">
        <v>474</v>
      </c>
      <c r="B8" s="445"/>
      <c r="C8" s="26"/>
      <c r="D8" s="27"/>
      <c r="E8" s="28"/>
      <c r="F8" s="28"/>
      <c r="G8" s="29">
        <f>SUM(G7)</f>
        <v>7962920.1900000004</v>
      </c>
      <c r="H8" s="30"/>
      <c r="I8" s="29">
        <f>SUM(I7)</f>
        <v>7962920.1900000004</v>
      </c>
      <c r="J8" s="31"/>
      <c r="K8" s="30"/>
      <c r="L8" s="32">
        <f>L7</f>
        <v>9.7761063148696439E-3</v>
      </c>
    </row>
    <row r="9" spans="1:12" ht="7.5" customHeight="1" x14ac:dyDescent="0.25">
      <c r="A9" s="23"/>
      <c r="B9" s="23"/>
      <c r="C9" s="23"/>
      <c r="D9" s="23"/>
      <c r="E9" s="23"/>
      <c r="F9" s="23"/>
      <c r="G9" s="24"/>
      <c r="H9" s="23"/>
      <c r="I9" s="23"/>
      <c r="J9" s="23"/>
      <c r="K9" s="23"/>
      <c r="L9" s="25"/>
    </row>
    <row r="10" spans="1:12" x14ac:dyDescent="0.25">
      <c r="A10" s="444" t="s">
        <v>475</v>
      </c>
      <c r="B10" s="445"/>
      <c r="C10" s="26"/>
      <c r="D10" s="27"/>
      <c r="E10" s="28"/>
      <c r="F10" s="28"/>
      <c r="G10" s="29"/>
      <c r="H10" s="30"/>
      <c r="I10" s="29"/>
      <c r="J10" s="31"/>
      <c r="K10" s="27"/>
      <c r="L10" s="32"/>
    </row>
    <row r="11" spans="1:12" x14ac:dyDescent="0.25">
      <c r="A11" s="34" t="s">
        <v>350</v>
      </c>
      <c r="B11" s="34" t="s">
        <v>476</v>
      </c>
      <c r="C11" s="44">
        <v>3.5</v>
      </c>
      <c r="D11" s="45" t="s">
        <v>477</v>
      </c>
      <c r="E11" s="37" t="s">
        <v>20</v>
      </c>
      <c r="F11" s="37" t="s">
        <v>20</v>
      </c>
      <c r="G11" s="46">
        <v>73415000</v>
      </c>
      <c r="H11" s="47">
        <v>99.433599999999998</v>
      </c>
      <c r="I11" s="46">
        <v>72999177.439999998</v>
      </c>
      <c r="J11" s="48">
        <v>3.85E-2</v>
      </c>
      <c r="K11" s="49">
        <v>1.7549999999999999</v>
      </c>
      <c r="L11" s="50">
        <f t="shared" ref="L11:L20" si="0">I11/$I$258</f>
        <v>8.9621357808871066E-2</v>
      </c>
    </row>
    <row r="12" spans="1:12" x14ac:dyDescent="0.25">
      <c r="A12" s="51" t="s">
        <v>301</v>
      </c>
      <c r="B12" s="52" t="s">
        <v>478</v>
      </c>
      <c r="C12" s="53">
        <v>3.5</v>
      </c>
      <c r="D12" s="54" t="s">
        <v>479</v>
      </c>
      <c r="E12" s="55" t="s">
        <v>20</v>
      </c>
      <c r="F12" s="55" t="s">
        <v>20</v>
      </c>
      <c r="G12" s="56">
        <v>13700000</v>
      </c>
      <c r="H12" s="57">
        <v>98.179699999999997</v>
      </c>
      <c r="I12" s="56">
        <v>13450618.9</v>
      </c>
      <c r="J12" s="58">
        <v>3.9699999999999999E-2</v>
      </c>
      <c r="K12" s="59">
        <v>4.2119999999999997</v>
      </c>
      <c r="L12" s="60">
        <f t="shared" si="0"/>
        <v>1.6513374142858885E-2</v>
      </c>
    </row>
    <row r="13" spans="1:12" x14ac:dyDescent="0.25">
      <c r="A13" s="34" t="s">
        <v>302</v>
      </c>
      <c r="B13" s="61" t="s">
        <v>480</v>
      </c>
      <c r="C13" s="62">
        <v>3.5</v>
      </c>
      <c r="D13" s="63" t="s">
        <v>481</v>
      </c>
      <c r="E13" s="37" t="s">
        <v>20</v>
      </c>
      <c r="F13" s="37" t="s">
        <v>20</v>
      </c>
      <c r="G13" s="46">
        <v>18805000</v>
      </c>
      <c r="H13" s="47">
        <v>99.177700000000002</v>
      </c>
      <c r="I13" s="46">
        <v>18650366.489999998</v>
      </c>
      <c r="J13" s="48">
        <v>3.85E-2</v>
      </c>
      <c r="K13" s="49">
        <v>2.536</v>
      </c>
      <c r="L13" s="50">
        <f t="shared" si="0"/>
        <v>2.2897123324994943E-2</v>
      </c>
    </row>
    <row r="14" spans="1:12" x14ac:dyDescent="0.25">
      <c r="A14" s="52" t="s">
        <v>323</v>
      </c>
      <c r="B14" s="51" t="s">
        <v>482</v>
      </c>
      <c r="C14" s="64">
        <v>3.625</v>
      </c>
      <c r="D14" s="65" t="s">
        <v>483</v>
      </c>
      <c r="E14" s="55" t="s">
        <v>20</v>
      </c>
      <c r="F14" s="55" t="s">
        <v>20</v>
      </c>
      <c r="G14" s="56">
        <v>22800000</v>
      </c>
      <c r="H14" s="66">
        <v>98.664100000000005</v>
      </c>
      <c r="I14" s="56">
        <v>22495414.800000001</v>
      </c>
      <c r="J14" s="58">
        <v>3.9699999999999999E-2</v>
      </c>
      <c r="K14" s="59">
        <v>4.2830000000000004</v>
      </c>
      <c r="L14" s="60">
        <f t="shared" si="0"/>
        <v>2.7617703233804736E-2</v>
      </c>
    </row>
    <row r="15" spans="1:12" x14ac:dyDescent="0.25">
      <c r="A15" s="34" t="s">
        <v>324</v>
      </c>
      <c r="B15" s="61" t="s">
        <v>484</v>
      </c>
      <c r="C15" s="62">
        <v>3.5</v>
      </c>
      <c r="D15" s="63" t="s">
        <v>485</v>
      </c>
      <c r="E15" s="37" t="s">
        <v>20</v>
      </c>
      <c r="F15" s="37" t="s">
        <v>20</v>
      </c>
      <c r="G15" s="46">
        <v>23640000</v>
      </c>
      <c r="H15" s="47">
        <v>99.152299999999997</v>
      </c>
      <c r="I15" s="46">
        <v>23439603.719999999</v>
      </c>
      <c r="J15" s="48">
        <v>3.85E-2</v>
      </c>
      <c r="K15" s="49">
        <v>2.6179999999999999</v>
      </c>
      <c r="L15" s="50">
        <f t="shared" si="0"/>
        <v>2.8776887432942357E-2</v>
      </c>
    </row>
    <row r="16" spans="1:12" x14ac:dyDescent="0.25">
      <c r="A16" s="52" t="s">
        <v>392</v>
      </c>
      <c r="B16" s="51" t="s">
        <v>486</v>
      </c>
      <c r="C16" s="64">
        <v>3.75</v>
      </c>
      <c r="D16" s="65" t="s">
        <v>487</v>
      </c>
      <c r="E16" s="67" t="s">
        <v>20</v>
      </c>
      <c r="F16" s="67" t="s">
        <v>20</v>
      </c>
      <c r="G16" s="56">
        <v>5000000</v>
      </c>
      <c r="H16" s="66">
        <v>99.171899999999994</v>
      </c>
      <c r="I16" s="56">
        <v>4958595</v>
      </c>
      <c r="J16" s="58">
        <v>3.9699999999999999E-2</v>
      </c>
      <c r="K16" s="59">
        <v>4.3559999999999999</v>
      </c>
      <c r="L16" s="60">
        <f t="shared" si="0"/>
        <v>6.0876852631598505E-3</v>
      </c>
    </row>
    <row r="17" spans="1:12" x14ac:dyDescent="0.25">
      <c r="A17" s="34" t="s">
        <v>360</v>
      </c>
      <c r="B17" s="34" t="s">
        <v>488</v>
      </c>
      <c r="C17" s="44">
        <v>3.5</v>
      </c>
      <c r="D17" s="45" t="s">
        <v>489</v>
      </c>
      <c r="E17" s="37" t="s">
        <v>20</v>
      </c>
      <c r="F17" s="37" t="s">
        <v>20</v>
      </c>
      <c r="G17" s="68">
        <v>15000000</v>
      </c>
      <c r="H17" s="47">
        <v>99.125</v>
      </c>
      <c r="I17" s="46">
        <v>14868750</v>
      </c>
      <c r="J17" s="48">
        <v>3.85E-2</v>
      </c>
      <c r="K17" s="69">
        <v>2.702</v>
      </c>
      <c r="L17" s="50">
        <f t="shared" si="0"/>
        <v>1.8254418894184346E-2</v>
      </c>
    </row>
    <row r="18" spans="1:12" x14ac:dyDescent="0.25">
      <c r="A18" s="51" t="s">
        <v>385</v>
      </c>
      <c r="B18" s="51" t="s">
        <v>490</v>
      </c>
      <c r="C18" s="64">
        <v>3.375</v>
      </c>
      <c r="D18" s="65" t="s">
        <v>491</v>
      </c>
      <c r="E18" s="55" t="s">
        <v>20</v>
      </c>
      <c r="F18" s="55" t="s">
        <v>20</v>
      </c>
      <c r="G18" s="56">
        <v>48900000</v>
      </c>
      <c r="H18" s="66">
        <v>99.210899999999995</v>
      </c>
      <c r="I18" s="56">
        <v>48514130.100000001</v>
      </c>
      <c r="J18" s="58">
        <v>3.8300000000000001E-2</v>
      </c>
      <c r="K18" s="59">
        <v>1.8340000000000001</v>
      </c>
      <c r="L18" s="70">
        <f t="shared" si="0"/>
        <v>5.9560975410330896E-2</v>
      </c>
    </row>
    <row r="19" spans="1:12" x14ac:dyDescent="0.25">
      <c r="A19" s="71" t="s">
        <v>390</v>
      </c>
      <c r="B19" s="72" t="s">
        <v>492</v>
      </c>
      <c r="C19" s="73">
        <v>3.5</v>
      </c>
      <c r="D19" s="74" t="s">
        <v>493</v>
      </c>
      <c r="E19" s="75" t="s">
        <v>20</v>
      </c>
      <c r="F19" s="75" t="s">
        <v>20</v>
      </c>
      <c r="G19" s="76">
        <v>40070000</v>
      </c>
      <c r="H19" s="77">
        <v>99.113299999999995</v>
      </c>
      <c r="I19" s="46">
        <v>39714699.310000002</v>
      </c>
      <c r="J19" s="48">
        <v>3.85E-2</v>
      </c>
      <c r="K19" s="78">
        <v>2.7789999999999999</v>
      </c>
      <c r="L19" s="79">
        <f t="shared" si="0"/>
        <v>4.875788196461129E-2</v>
      </c>
    </row>
    <row r="20" spans="1:12" x14ac:dyDescent="0.25">
      <c r="A20" s="444" t="s">
        <v>494</v>
      </c>
      <c r="B20" s="445"/>
      <c r="C20" s="26"/>
      <c r="D20" s="27"/>
      <c r="E20" s="28"/>
      <c r="F20" s="28"/>
      <c r="G20" s="29">
        <f>SUM(G11:G19)</f>
        <v>261330000</v>
      </c>
      <c r="H20" s="30"/>
      <c r="I20" s="29">
        <f>SUM(I11:I19)</f>
        <v>259091355.75999999</v>
      </c>
      <c r="J20" s="31"/>
      <c r="K20" s="30"/>
      <c r="L20" s="32">
        <f t="shared" si="0"/>
        <v>0.31808740747575837</v>
      </c>
    </row>
    <row r="21" spans="1:12" ht="7.5" customHeight="1" x14ac:dyDescent="0.25">
      <c r="A21" s="23"/>
      <c r="B21" s="23"/>
      <c r="C21" s="23"/>
      <c r="D21" s="23"/>
      <c r="E21" s="23"/>
      <c r="F21" s="23"/>
      <c r="G21" s="24"/>
      <c r="H21" s="23"/>
      <c r="I21" s="23"/>
      <c r="J21" s="23"/>
      <c r="K21" s="23"/>
      <c r="L21" s="25"/>
    </row>
    <row r="22" spans="1:12" x14ac:dyDescent="0.25">
      <c r="A22" s="448" t="s">
        <v>495</v>
      </c>
      <c r="B22" s="449"/>
      <c r="C22" s="80"/>
      <c r="D22" s="80"/>
      <c r="E22" s="81"/>
      <c r="F22" s="81"/>
      <c r="G22" s="82"/>
      <c r="H22" s="83"/>
      <c r="I22" s="84"/>
      <c r="J22" s="85"/>
      <c r="K22" s="80"/>
      <c r="L22" s="86"/>
    </row>
    <row r="23" spans="1:12" x14ac:dyDescent="0.25">
      <c r="A23" s="87" t="s">
        <v>217</v>
      </c>
      <c r="B23" s="87" t="s">
        <v>496</v>
      </c>
      <c r="C23" s="88">
        <v>5.49</v>
      </c>
      <c r="D23" s="89" t="s">
        <v>497</v>
      </c>
      <c r="E23" s="90" t="s">
        <v>60</v>
      </c>
      <c r="F23" s="91" t="s">
        <v>18</v>
      </c>
      <c r="G23" s="46">
        <v>1000000</v>
      </c>
      <c r="H23" s="92">
        <v>101.1584</v>
      </c>
      <c r="I23" s="46">
        <v>1011584</v>
      </c>
      <c r="J23" s="48">
        <v>4.9400000000000006E-2</v>
      </c>
      <c r="K23" s="49">
        <v>1.8129999999999999</v>
      </c>
      <c r="L23" s="50">
        <f t="shared" ref="L23:L66" si="1">I23/$I$258</f>
        <v>1.2419253859708838E-3</v>
      </c>
    </row>
    <row r="24" spans="1:12" x14ac:dyDescent="0.25">
      <c r="A24" s="51" t="s">
        <v>206</v>
      </c>
      <c r="B24" s="51" t="s">
        <v>498</v>
      </c>
      <c r="C24" s="93">
        <v>4.13</v>
      </c>
      <c r="D24" s="65" t="s">
        <v>499</v>
      </c>
      <c r="E24" s="94" t="s">
        <v>60</v>
      </c>
      <c r="F24" s="55" t="s">
        <v>18</v>
      </c>
      <c r="G24" s="56">
        <v>4100000</v>
      </c>
      <c r="H24" s="66">
        <v>99.522900000000007</v>
      </c>
      <c r="I24" s="56">
        <v>4080438.9</v>
      </c>
      <c r="J24" s="58">
        <v>4.5400000000000003E-2</v>
      </c>
      <c r="K24" s="59">
        <v>1.484</v>
      </c>
      <c r="L24" s="70">
        <f t="shared" si="1"/>
        <v>5.0095697992584981E-3</v>
      </c>
    </row>
    <row r="25" spans="1:12" x14ac:dyDescent="0.25">
      <c r="A25" s="87" t="s">
        <v>267</v>
      </c>
      <c r="B25" s="87" t="s">
        <v>500</v>
      </c>
      <c r="C25" s="88">
        <v>4.43</v>
      </c>
      <c r="D25" s="89" t="s">
        <v>501</v>
      </c>
      <c r="E25" s="90" t="s">
        <v>60</v>
      </c>
      <c r="F25" s="91" t="s">
        <v>60</v>
      </c>
      <c r="G25" s="46">
        <v>2900000</v>
      </c>
      <c r="H25" s="92">
        <v>100.3702</v>
      </c>
      <c r="I25" s="46">
        <v>2910735.8</v>
      </c>
      <c r="J25" s="48">
        <v>4.1900000000000007E-2</v>
      </c>
      <c r="K25" s="49">
        <v>1.212</v>
      </c>
      <c r="L25" s="50">
        <f t="shared" si="1"/>
        <v>3.5735210144429617E-3</v>
      </c>
    </row>
    <row r="26" spans="1:12" x14ac:dyDescent="0.25">
      <c r="A26" s="51" t="s">
        <v>212</v>
      </c>
      <c r="B26" s="51" t="s">
        <v>502</v>
      </c>
      <c r="C26" s="93">
        <v>4.6399999999999997</v>
      </c>
      <c r="D26" s="65" t="s">
        <v>503</v>
      </c>
      <c r="E26" s="94" t="s">
        <v>18</v>
      </c>
      <c r="F26" s="55" t="s">
        <v>60</v>
      </c>
      <c r="G26" s="56">
        <v>2297627.34</v>
      </c>
      <c r="H26" s="66">
        <v>100.3231</v>
      </c>
      <c r="I26" s="56">
        <v>2305050.98</v>
      </c>
      <c r="J26" s="58">
        <v>4.2599999999999999E-2</v>
      </c>
      <c r="K26" s="59">
        <v>0.72599999999999998</v>
      </c>
      <c r="L26" s="70">
        <f t="shared" si="1"/>
        <v>2.8299195400669284E-3</v>
      </c>
    </row>
    <row r="27" spans="1:12" x14ac:dyDescent="0.25">
      <c r="A27" s="87" t="s">
        <v>221</v>
      </c>
      <c r="B27" s="87" t="s">
        <v>504</v>
      </c>
      <c r="C27" s="88">
        <v>4.3499999999999996</v>
      </c>
      <c r="D27" s="89" t="s">
        <v>505</v>
      </c>
      <c r="E27" s="90" t="s">
        <v>60</v>
      </c>
      <c r="F27" s="91" t="s">
        <v>60</v>
      </c>
      <c r="G27" s="46">
        <v>2000000</v>
      </c>
      <c r="H27" s="92">
        <v>100.2859</v>
      </c>
      <c r="I27" s="46">
        <v>2005718</v>
      </c>
      <c r="J27" s="48">
        <v>4.24E-2</v>
      </c>
      <c r="K27" s="49">
        <v>1.6719999999999999</v>
      </c>
      <c r="L27" s="50">
        <f t="shared" si="1"/>
        <v>2.4624273429579243E-3</v>
      </c>
    </row>
    <row r="28" spans="1:12" x14ac:dyDescent="0.25">
      <c r="A28" s="51" t="s">
        <v>222</v>
      </c>
      <c r="B28" s="51" t="s">
        <v>506</v>
      </c>
      <c r="C28" s="93">
        <v>4.12</v>
      </c>
      <c r="D28" s="65" t="s">
        <v>507</v>
      </c>
      <c r="E28" s="94" t="s">
        <v>60</v>
      </c>
      <c r="F28" s="55" t="s">
        <v>60</v>
      </c>
      <c r="G28" s="56">
        <v>1800000</v>
      </c>
      <c r="H28" s="66">
        <v>99.720699999999994</v>
      </c>
      <c r="I28" s="56">
        <v>1794972.6</v>
      </c>
      <c r="J28" s="58">
        <v>4.3700000000000003E-2</v>
      </c>
      <c r="K28" s="59">
        <v>1.4690000000000001</v>
      </c>
      <c r="L28" s="70">
        <f t="shared" si="1"/>
        <v>2.2036944426386349E-3</v>
      </c>
    </row>
    <row r="29" spans="1:12" x14ac:dyDescent="0.25">
      <c r="A29" s="87" t="s">
        <v>223</v>
      </c>
      <c r="B29" s="87" t="s">
        <v>508</v>
      </c>
      <c r="C29" s="88">
        <v>4.26</v>
      </c>
      <c r="D29" s="89" t="s">
        <v>509</v>
      </c>
      <c r="E29" s="90" t="s">
        <v>60</v>
      </c>
      <c r="F29" s="91" t="s">
        <v>60</v>
      </c>
      <c r="G29" s="46">
        <v>2200000</v>
      </c>
      <c r="H29" s="92">
        <v>99.418800000000005</v>
      </c>
      <c r="I29" s="46">
        <v>2187213.6</v>
      </c>
      <c r="J29" s="48">
        <v>4.3099999999999999E-2</v>
      </c>
      <c r="K29" s="49">
        <v>2.0259999999999998</v>
      </c>
      <c r="L29" s="50">
        <f t="shared" si="1"/>
        <v>2.6852501565670932E-3</v>
      </c>
    </row>
    <row r="30" spans="1:12" x14ac:dyDescent="0.25">
      <c r="A30" s="51" t="s">
        <v>329</v>
      </c>
      <c r="B30" s="51" t="s">
        <v>510</v>
      </c>
      <c r="C30" s="93">
        <v>4.04</v>
      </c>
      <c r="D30" s="65" t="s">
        <v>511</v>
      </c>
      <c r="E30" s="94" t="s">
        <v>60</v>
      </c>
      <c r="F30" s="55" t="s">
        <v>60</v>
      </c>
      <c r="G30" s="56">
        <v>3100000</v>
      </c>
      <c r="H30" s="66">
        <v>99.517700000000005</v>
      </c>
      <c r="I30" s="56">
        <v>3085048.7</v>
      </c>
      <c r="J30" s="58">
        <v>4.2300000000000004E-2</v>
      </c>
      <c r="K30" s="59">
        <v>2.181</v>
      </c>
      <c r="L30" s="70">
        <f t="shared" si="1"/>
        <v>3.7875256009253541E-3</v>
      </c>
    </row>
    <row r="31" spans="1:12" x14ac:dyDescent="0.25">
      <c r="A31" s="87" t="s">
        <v>213</v>
      </c>
      <c r="B31" s="87" t="s">
        <v>512</v>
      </c>
      <c r="C31" s="88">
        <v>4.04</v>
      </c>
      <c r="D31" s="89" t="s">
        <v>513</v>
      </c>
      <c r="E31" s="90" t="s">
        <v>18</v>
      </c>
      <c r="F31" s="91" t="s">
        <v>60</v>
      </c>
      <c r="G31" s="46">
        <v>3800000</v>
      </c>
      <c r="H31" s="92">
        <v>99.752300000000005</v>
      </c>
      <c r="I31" s="46">
        <v>3790587.4</v>
      </c>
      <c r="J31" s="48">
        <v>4.2500000000000003E-2</v>
      </c>
      <c r="K31" s="49">
        <v>1.64</v>
      </c>
      <c r="L31" s="50">
        <f t="shared" si="1"/>
        <v>4.653718049911197E-3</v>
      </c>
    </row>
    <row r="32" spans="1:12" x14ac:dyDescent="0.25">
      <c r="A32" s="52" t="s">
        <v>225</v>
      </c>
      <c r="B32" s="52" t="s">
        <v>514</v>
      </c>
      <c r="C32" s="95">
        <v>5.52</v>
      </c>
      <c r="D32" s="54" t="s">
        <v>515</v>
      </c>
      <c r="E32" s="96" t="s">
        <v>60</v>
      </c>
      <c r="F32" s="67" t="s">
        <v>18</v>
      </c>
      <c r="G32" s="97">
        <v>1100284.93</v>
      </c>
      <c r="H32" s="57">
        <v>101.0271</v>
      </c>
      <c r="I32" s="97">
        <v>1111585.96</v>
      </c>
      <c r="J32" s="58">
        <v>3.6600000000000001E-2</v>
      </c>
      <c r="K32" s="98">
        <v>0.53</v>
      </c>
      <c r="L32" s="70">
        <f t="shared" si="1"/>
        <v>1.3646981589396582E-3</v>
      </c>
    </row>
    <row r="33" spans="1:12" x14ac:dyDescent="0.25">
      <c r="A33" s="87" t="s">
        <v>252</v>
      </c>
      <c r="B33" s="87" t="s">
        <v>516</v>
      </c>
      <c r="C33" s="88">
        <v>5.3</v>
      </c>
      <c r="D33" s="89" t="s">
        <v>517</v>
      </c>
      <c r="E33" s="90" t="s">
        <v>60</v>
      </c>
      <c r="F33" s="91" t="s">
        <v>18</v>
      </c>
      <c r="G33" s="46">
        <v>2900000</v>
      </c>
      <c r="H33" s="92">
        <v>101.59739999999999</v>
      </c>
      <c r="I33" s="46">
        <v>2946324.6</v>
      </c>
      <c r="J33" s="48">
        <v>4.0999999999999995E-2</v>
      </c>
      <c r="K33" s="49">
        <v>1.238</v>
      </c>
      <c r="L33" s="50">
        <f t="shared" si="1"/>
        <v>3.617213514696268E-3</v>
      </c>
    </row>
    <row r="34" spans="1:12" x14ac:dyDescent="0.25">
      <c r="A34" s="99" t="s">
        <v>330</v>
      </c>
      <c r="B34" s="99" t="s">
        <v>518</v>
      </c>
      <c r="C34" s="100">
        <v>4.3600000000000003</v>
      </c>
      <c r="D34" s="101" t="s">
        <v>519</v>
      </c>
      <c r="E34" s="102" t="s">
        <v>60</v>
      </c>
      <c r="F34" s="103" t="s">
        <v>18</v>
      </c>
      <c r="G34" s="104">
        <v>1800000</v>
      </c>
      <c r="H34" s="105">
        <v>100.3998</v>
      </c>
      <c r="I34" s="104">
        <v>1807196.4</v>
      </c>
      <c r="J34" s="58">
        <v>4.41E-2</v>
      </c>
      <c r="K34" s="106">
        <v>2.8359999999999999</v>
      </c>
      <c r="L34" s="70">
        <f t="shared" si="1"/>
        <v>2.2187016467195919E-3</v>
      </c>
    </row>
    <row r="35" spans="1:12" x14ac:dyDescent="0.25">
      <c r="A35" s="87" t="s">
        <v>265</v>
      </c>
      <c r="B35" s="87" t="s">
        <v>520</v>
      </c>
      <c r="C35" s="88">
        <v>4.6100000000000003</v>
      </c>
      <c r="D35" s="89" t="s">
        <v>521</v>
      </c>
      <c r="E35" s="90" t="s">
        <v>60</v>
      </c>
      <c r="F35" s="91" t="s">
        <v>18</v>
      </c>
      <c r="G35" s="46">
        <v>3300000</v>
      </c>
      <c r="H35" s="92">
        <v>100.5421</v>
      </c>
      <c r="I35" s="46">
        <v>3317889.3</v>
      </c>
      <c r="J35" s="48">
        <v>4.2000000000000003E-2</v>
      </c>
      <c r="K35" s="49">
        <v>1.133</v>
      </c>
      <c r="L35" s="50">
        <f t="shared" si="1"/>
        <v>4.073384859301022E-3</v>
      </c>
    </row>
    <row r="36" spans="1:12" x14ac:dyDescent="0.25">
      <c r="A36" s="51" t="s">
        <v>253</v>
      </c>
      <c r="B36" s="51" t="s">
        <v>522</v>
      </c>
      <c r="C36" s="93">
        <v>5.16</v>
      </c>
      <c r="D36" s="65" t="s">
        <v>523</v>
      </c>
      <c r="E36" s="94" t="s">
        <v>60</v>
      </c>
      <c r="F36" s="55" t="s">
        <v>60</v>
      </c>
      <c r="G36" s="56">
        <v>3700000</v>
      </c>
      <c r="H36" s="66">
        <v>101.4025</v>
      </c>
      <c r="I36" s="56">
        <v>3751892.5</v>
      </c>
      <c r="J36" s="58">
        <v>4.0500000000000001E-2</v>
      </c>
      <c r="K36" s="59">
        <v>1.167</v>
      </c>
      <c r="L36" s="70">
        <f t="shared" si="1"/>
        <v>4.606212179298767E-3</v>
      </c>
    </row>
    <row r="37" spans="1:12" x14ac:dyDescent="0.25">
      <c r="A37" s="87" t="s">
        <v>254</v>
      </c>
      <c r="B37" s="87" t="s">
        <v>524</v>
      </c>
      <c r="C37" s="88">
        <v>4.41</v>
      </c>
      <c r="D37" s="89" t="s">
        <v>525</v>
      </c>
      <c r="E37" s="90" t="s">
        <v>60</v>
      </c>
      <c r="F37" s="91" t="s">
        <v>60</v>
      </c>
      <c r="G37" s="46">
        <v>1900000</v>
      </c>
      <c r="H37" s="92">
        <v>100.3409</v>
      </c>
      <c r="I37" s="46">
        <v>1906477.1</v>
      </c>
      <c r="J37" s="48">
        <v>4.2800000000000005E-2</v>
      </c>
      <c r="K37" s="49">
        <v>1.74</v>
      </c>
      <c r="L37" s="50">
        <f t="shared" si="1"/>
        <v>2.3405889261417256E-3</v>
      </c>
    </row>
    <row r="38" spans="1:12" x14ac:dyDescent="0.25">
      <c r="A38" s="51" t="s">
        <v>255</v>
      </c>
      <c r="B38" s="51" t="s">
        <v>526</v>
      </c>
      <c r="C38" s="93">
        <v>4.46</v>
      </c>
      <c r="D38" s="65" t="s">
        <v>527</v>
      </c>
      <c r="E38" s="94" t="s">
        <v>60</v>
      </c>
      <c r="F38" s="55" t="s">
        <v>60</v>
      </c>
      <c r="G38" s="56">
        <v>1800000</v>
      </c>
      <c r="H38" s="66">
        <v>100.4609</v>
      </c>
      <c r="I38" s="56">
        <v>1808296.2</v>
      </c>
      <c r="J38" s="58">
        <v>4.2900000000000001E-2</v>
      </c>
      <c r="K38" s="59">
        <v>1.9279999999999999</v>
      </c>
      <c r="L38" s="70">
        <f t="shared" si="1"/>
        <v>2.2200518752122241E-3</v>
      </c>
    </row>
    <row r="39" spans="1:12" x14ac:dyDescent="0.25">
      <c r="A39" s="87" t="s">
        <v>331</v>
      </c>
      <c r="B39" s="87" t="s">
        <v>528</v>
      </c>
      <c r="C39" s="88">
        <v>4.12</v>
      </c>
      <c r="D39" s="89" t="s">
        <v>529</v>
      </c>
      <c r="E39" s="90" t="s">
        <v>60</v>
      </c>
      <c r="F39" s="91" t="s">
        <v>60</v>
      </c>
      <c r="G39" s="46">
        <v>7000000</v>
      </c>
      <c r="H39" s="92">
        <v>99.420100000000005</v>
      </c>
      <c r="I39" s="46">
        <v>6959407</v>
      </c>
      <c r="J39" s="48">
        <v>4.41E-2</v>
      </c>
      <c r="K39" s="49">
        <v>2.3740000000000001</v>
      </c>
      <c r="L39" s="50">
        <f t="shared" si="1"/>
        <v>8.5440894919289658E-3</v>
      </c>
    </row>
    <row r="40" spans="1:12" x14ac:dyDescent="0.25">
      <c r="A40" s="52" t="s">
        <v>256</v>
      </c>
      <c r="B40" s="52" t="s">
        <v>530</v>
      </c>
      <c r="C40" s="95">
        <v>4.82</v>
      </c>
      <c r="D40" s="54" t="s">
        <v>531</v>
      </c>
      <c r="E40" s="96" t="s">
        <v>60</v>
      </c>
      <c r="F40" s="67" t="s">
        <v>60</v>
      </c>
      <c r="G40" s="97">
        <v>1500000</v>
      </c>
      <c r="H40" s="66">
        <v>100.92019999999999</v>
      </c>
      <c r="I40" s="56">
        <v>1513803</v>
      </c>
      <c r="J40" s="58">
        <v>4.2599999999999999E-2</v>
      </c>
      <c r="K40" s="59">
        <v>1.46</v>
      </c>
      <c r="L40" s="70">
        <f t="shared" si="1"/>
        <v>1.8585014937552212E-3</v>
      </c>
    </row>
    <row r="41" spans="1:12" x14ac:dyDescent="0.25">
      <c r="A41" s="87" t="s">
        <v>226</v>
      </c>
      <c r="B41" s="107" t="s">
        <v>532</v>
      </c>
      <c r="C41" s="88">
        <v>4.43</v>
      </c>
      <c r="D41" s="89" t="s">
        <v>533</v>
      </c>
      <c r="E41" s="90" t="s">
        <v>18</v>
      </c>
      <c r="F41" s="91" t="s">
        <v>60</v>
      </c>
      <c r="G41" s="46">
        <v>2500000</v>
      </c>
      <c r="H41" s="92">
        <v>100.27209999999999</v>
      </c>
      <c r="I41" s="46">
        <v>2506802.5</v>
      </c>
      <c r="J41" s="48">
        <v>4.2599999999999999E-2</v>
      </c>
      <c r="K41" s="49">
        <v>1.1080000000000001</v>
      </c>
      <c r="L41" s="50">
        <f t="shared" si="1"/>
        <v>3.0776106209323955E-3</v>
      </c>
    </row>
    <row r="42" spans="1:12" x14ac:dyDescent="0.25">
      <c r="A42" s="51" t="s">
        <v>227</v>
      </c>
      <c r="B42" s="51" t="s">
        <v>534</v>
      </c>
      <c r="C42" s="93">
        <v>4.18</v>
      </c>
      <c r="D42" s="65" t="s">
        <v>509</v>
      </c>
      <c r="E42" s="94" t="s">
        <v>18</v>
      </c>
      <c r="F42" s="55" t="s">
        <v>60</v>
      </c>
      <c r="G42" s="56">
        <v>2300000</v>
      </c>
      <c r="H42" s="66">
        <v>99.817099999999996</v>
      </c>
      <c r="I42" s="56">
        <v>2295793.2999999998</v>
      </c>
      <c r="J42" s="58">
        <v>4.3700000000000003E-2</v>
      </c>
      <c r="K42" s="59">
        <v>1.417</v>
      </c>
      <c r="L42" s="70">
        <f t="shared" si="1"/>
        <v>2.8185538523858313E-3</v>
      </c>
    </row>
    <row r="43" spans="1:12" x14ac:dyDescent="0.25">
      <c r="A43" s="108" t="s">
        <v>207</v>
      </c>
      <c r="B43" s="108" t="s">
        <v>535</v>
      </c>
      <c r="C43" s="109">
        <v>4.0599999999999996</v>
      </c>
      <c r="D43" s="110" t="s">
        <v>536</v>
      </c>
      <c r="E43" s="111" t="s">
        <v>18</v>
      </c>
      <c r="F43" s="112" t="s">
        <v>60</v>
      </c>
      <c r="G43" s="76">
        <v>4800000</v>
      </c>
      <c r="H43" s="113">
        <v>99.8352</v>
      </c>
      <c r="I43" s="76">
        <v>4792089.5999999996</v>
      </c>
      <c r="J43" s="114">
        <v>4.1900000000000007E-2</v>
      </c>
      <c r="K43" s="78">
        <v>2.2919999999999998</v>
      </c>
      <c r="L43" s="79">
        <f t="shared" si="1"/>
        <v>5.8832659730551863E-3</v>
      </c>
    </row>
    <row r="44" spans="1:12" x14ac:dyDescent="0.25">
      <c r="A44" s="51" t="s">
        <v>228</v>
      </c>
      <c r="B44" s="51" t="s">
        <v>537</v>
      </c>
      <c r="C44" s="93">
        <v>3.91</v>
      </c>
      <c r="D44" s="65" t="s">
        <v>538</v>
      </c>
      <c r="E44" s="94" t="s">
        <v>60</v>
      </c>
      <c r="F44" s="55" t="s">
        <v>18</v>
      </c>
      <c r="G44" s="56">
        <v>2000000</v>
      </c>
      <c r="H44" s="66">
        <v>99.729299999999995</v>
      </c>
      <c r="I44" s="56">
        <v>1994586</v>
      </c>
      <c r="J44" s="58">
        <v>4.1100000000000005E-2</v>
      </c>
      <c r="K44" s="59">
        <v>1.87</v>
      </c>
      <c r="L44" s="70">
        <f t="shared" si="1"/>
        <v>2.4487605457402658E-3</v>
      </c>
    </row>
    <row r="45" spans="1:12" x14ac:dyDescent="0.25">
      <c r="A45" s="87" t="s">
        <v>229</v>
      </c>
      <c r="B45" s="87" t="s">
        <v>539</v>
      </c>
      <c r="C45" s="88">
        <v>4.45</v>
      </c>
      <c r="D45" s="89" t="s">
        <v>540</v>
      </c>
      <c r="E45" s="90" t="s">
        <v>18</v>
      </c>
      <c r="F45" s="91" t="s">
        <v>60</v>
      </c>
      <c r="G45" s="46">
        <v>2400000</v>
      </c>
      <c r="H45" s="92">
        <v>100.4897</v>
      </c>
      <c r="I45" s="46">
        <v>2411752.7999999998</v>
      </c>
      <c r="J45" s="48">
        <v>4.1700000000000001E-2</v>
      </c>
      <c r="K45" s="49">
        <v>1.4370000000000001</v>
      </c>
      <c r="L45" s="50">
        <f t="shared" si="1"/>
        <v>2.9609177557240519E-3</v>
      </c>
    </row>
    <row r="46" spans="1:12" x14ac:dyDescent="0.25">
      <c r="A46" s="51" t="s">
        <v>230</v>
      </c>
      <c r="B46" s="51" t="s">
        <v>541</v>
      </c>
      <c r="C46" s="93">
        <v>4.6399999999999997</v>
      </c>
      <c r="D46" s="65" t="s">
        <v>507</v>
      </c>
      <c r="E46" s="94" t="s">
        <v>60</v>
      </c>
      <c r="F46" s="55" t="s">
        <v>18</v>
      </c>
      <c r="G46" s="56">
        <v>4700000</v>
      </c>
      <c r="H46" s="66">
        <v>100.6153</v>
      </c>
      <c r="I46" s="56">
        <v>4728919.0999999996</v>
      </c>
      <c r="J46" s="58">
        <v>4.3200000000000002E-2</v>
      </c>
      <c r="K46" s="59">
        <v>1.833</v>
      </c>
      <c r="L46" s="70">
        <f t="shared" si="1"/>
        <v>5.8057113185781741E-3</v>
      </c>
    </row>
    <row r="47" spans="1:12" x14ac:dyDescent="0.25">
      <c r="A47" s="87" t="s">
        <v>314</v>
      </c>
      <c r="B47" s="87" t="s">
        <v>542</v>
      </c>
      <c r="C47" s="88">
        <v>3.84</v>
      </c>
      <c r="D47" s="89" t="s">
        <v>543</v>
      </c>
      <c r="E47" s="90" t="s">
        <v>60</v>
      </c>
      <c r="F47" s="91" t="s">
        <v>60</v>
      </c>
      <c r="G47" s="46">
        <v>4200000</v>
      </c>
      <c r="H47" s="92">
        <v>99.170699999999997</v>
      </c>
      <c r="I47" s="46">
        <v>4165169.4</v>
      </c>
      <c r="J47" s="48">
        <v>4.1900000000000007E-2</v>
      </c>
      <c r="K47" s="49">
        <v>2.23</v>
      </c>
      <c r="L47" s="50">
        <f t="shared" si="1"/>
        <v>5.1135937447894728E-3</v>
      </c>
    </row>
    <row r="48" spans="1:12" x14ac:dyDescent="0.25">
      <c r="A48" s="51" t="s">
        <v>231</v>
      </c>
      <c r="B48" s="51" t="s">
        <v>544</v>
      </c>
      <c r="C48" s="93">
        <v>4.49</v>
      </c>
      <c r="D48" s="65" t="s">
        <v>545</v>
      </c>
      <c r="E48" s="94" t="s">
        <v>60</v>
      </c>
      <c r="F48" s="55" t="s">
        <v>60</v>
      </c>
      <c r="G48" s="56">
        <v>1800000</v>
      </c>
      <c r="H48" s="66">
        <v>100.7627</v>
      </c>
      <c r="I48" s="56">
        <v>1813728.6</v>
      </c>
      <c r="J48" s="58">
        <v>4.2000000000000003E-2</v>
      </c>
      <c r="K48" s="59">
        <v>1.36</v>
      </c>
      <c r="L48" s="70">
        <f t="shared" si="1"/>
        <v>2.2267212526111829E-3</v>
      </c>
    </row>
    <row r="49" spans="1:12" x14ac:dyDescent="0.25">
      <c r="A49" s="87" t="s">
        <v>277</v>
      </c>
      <c r="B49" s="87" t="s">
        <v>546</v>
      </c>
      <c r="C49" s="88">
        <v>4.1399999999999997</v>
      </c>
      <c r="D49" s="89" t="s">
        <v>547</v>
      </c>
      <c r="E49" s="90" t="s">
        <v>60</v>
      </c>
      <c r="F49" s="91" t="s">
        <v>60</v>
      </c>
      <c r="G49" s="46">
        <v>3300000</v>
      </c>
      <c r="H49" s="92">
        <v>100.0615</v>
      </c>
      <c r="I49" s="46">
        <v>3302029.5</v>
      </c>
      <c r="J49" s="48">
        <v>4.2900000000000001E-2</v>
      </c>
      <c r="K49" s="49">
        <v>1.7509999999999999</v>
      </c>
      <c r="L49" s="115">
        <f t="shared" si="1"/>
        <v>4.0539137246879591E-3</v>
      </c>
    </row>
    <row r="50" spans="1:12" x14ac:dyDescent="0.25">
      <c r="A50" s="51" t="s">
        <v>269</v>
      </c>
      <c r="B50" s="51" t="s">
        <v>548</v>
      </c>
      <c r="C50" s="93">
        <v>4.01</v>
      </c>
      <c r="D50" s="65" t="s">
        <v>549</v>
      </c>
      <c r="E50" s="94" t="s">
        <v>18</v>
      </c>
      <c r="F50" s="55" t="s">
        <v>60</v>
      </c>
      <c r="G50" s="56">
        <v>5000000</v>
      </c>
      <c r="H50" s="66">
        <v>99.252399999999994</v>
      </c>
      <c r="I50" s="56">
        <v>4962620</v>
      </c>
      <c r="J50" s="58">
        <v>4.3400000000000001E-2</v>
      </c>
      <c r="K50" s="59">
        <v>2.3650000000000002</v>
      </c>
      <c r="L50" s="70">
        <f t="shared" si="1"/>
        <v>6.0926267704183015E-3</v>
      </c>
    </row>
    <row r="51" spans="1:12" x14ac:dyDescent="0.25">
      <c r="A51" s="87" t="s">
        <v>233</v>
      </c>
      <c r="B51" s="87" t="s">
        <v>550</v>
      </c>
      <c r="C51" s="88">
        <v>4.57</v>
      </c>
      <c r="D51" s="89" t="s">
        <v>545</v>
      </c>
      <c r="E51" s="90" t="s">
        <v>60</v>
      </c>
      <c r="F51" s="91" t="s">
        <v>60</v>
      </c>
      <c r="G51" s="46">
        <v>1600000</v>
      </c>
      <c r="H51" s="92">
        <v>100.6606</v>
      </c>
      <c r="I51" s="46">
        <v>1610569.6</v>
      </c>
      <c r="J51" s="48">
        <v>4.1200000000000001E-2</v>
      </c>
      <c r="K51" s="49">
        <v>1.3520000000000001</v>
      </c>
      <c r="L51" s="115">
        <f t="shared" si="1"/>
        <v>1.9773022033889149E-3</v>
      </c>
    </row>
    <row r="52" spans="1:12" x14ac:dyDescent="0.25">
      <c r="A52" s="51" t="s">
        <v>234</v>
      </c>
      <c r="B52" s="51" t="s">
        <v>551</v>
      </c>
      <c r="C52" s="93">
        <v>4.3600000000000003</v>
      </c>
      <c r="D52" s="65" t="s">
        <v>547</v>
      </c>
      <c r="E52" s="94" t="s">
        <v>60</v>
      </c>
      <c r="F52" s="55" t="s">
        <v>60</v>
      </c>
      <c r="G52" s="56">
        <v>5900000</v>
      </c>
      <c r="H52" s="66">
        <v>100.3762</v>
      </c>
      <c r="I52" s="56">
        <v>5922195.7999999998</v>
      </c>
      <c r="J52" s="58">
        <v>4.1500000000000002E-2</v>
      </c>
      <c r="K52" s="59">
        <v>1.526</v>
      </c>
      <c r="L52" s="70">
        <f t="shared" si="1"/>
        <v>7.2707014985509324E-3</v>
      </c>
    </row>
    <row r="53" spans="1:12" x14ac:dyDescent="0.25">
      <c r="A53" s="87" t="s">
        <v>235</v>
      </c>
      <c r="B53" s="87" t="s">
        <v>552</v>
      </c>
      <c r="C53" s="88">
        <v>4.42</v>
      </c>
      <c r="D53" s="89" t="s">
        <v>553</v>
      </c>
      <c r="E53" s="90" t="s">
        <v>60</v>
      </c>
      <c r="F53" s="91" t="s">
        <v>18</v>
      </c>
      <c r="G53" s="46">
        <v>4700000</v>
      </c>
      <c r="H53" s="92">
        <v>100.5646</v>
      </c>
      <c r="I53" s="46">
        <v>4726536.2</v>
      </c>
      <c r="J53" s="48">
        <v>4.2800000000000005E-2</v>
      </c>
      <c r="K53" s="49">
        <v>1.615</v>
      </c>
      <c r="L53" s="115">
        <f t="shared" si="1"/>
        <v>5.8027858235108051E-3</v>
      </c>
    </row>
    <row r="54" spans="1:12" x14ac:dyDescent="0.25">
      <c r="A54" s="51" t="s">
        <v>215</v>
      </c>
      <c r="B54" s="51" t="s">
        <v>554</v>
      </c>
      <c r="C54" s="93">
        <v>4.95</v>
      </c>
      <c r="D54" s="65" t="s">
        <v>555</v>
      </c>
      <c r="E54" s="94" t="s">
        <v>60</v>
      </c>
      <c r="F54" s="55" t="s">
        <v>18</v>
      </c>
      <c r="G54" s="56">
        <v>4700000</v>
      </c>
      <c r="H54" s="66">
        <v>101.01600000000001</v>
      </c>
      <c r="I54" s="56">
        <v>4747752</v>
      </c>
      <c r="J54" s="58">
        <v>3.9800000000000002E-2</v>
      </c>
      <c r="K54" s="59">
        <v>0.96399999999999997</v>
      </c>
      <c r="L54" s="70">
        <f t="shared" si="1"/>
        <v>5.8288325389626913E-3</v>
      </c>
    </row>
    <row r="55" spans="1:12" x14ac:dyDescent="0.25">
      <c r="A55" s="87" t="s">
        <v>245</v>
      </c>
      <c r="B55" s="87" t="s">
        <v>556</v>
      </c>
      <c r="C55" s="88">
        <v>4.78</v>
      </c>
      <c r="D55" s="89" t="s">
        <v>553</v>
      </c>
      <c r="E55" s="90" t="s">
        <v>18</v>
      </c>
      <c r="F55" s="91" t="s">
        <v>60</v>
      </c>
      <c r="G55" s="46">
        <v>2900000</v>
      </c>
      <c r="H55" s="92">
        <v>100.92149999999999</v>
      </c>
      <c r="I55" s="46">
        <v>2926723.5</v>
      </c>
      <c r="J55" s="48">
        <v>4.4400000000000002E-2</v>
      </c>
      <c r="K55" s="49">
        <v>1.929</v>
      </c>
      <c r="L55" s="115">
        <f t="shared" si="1"/>
        <v>3.5931491723549956E-3</v>
      </c>
    </row>
    <row r="56" spans="1:12" x14ac:dyDescent="0.25">
      <c r="A56" s="51" t="s">
        <v>209</v>
      </c>
      <c r="B56" s="51" t="s">
        <v>557</v>
      </c>
      <c r="C56" s="93">
        <v>4.18</v>
      </c>
      <c r="D56" s="65" t="s">
        <v>558</v>
      </c>
      <c r="E56" s="94" t="s">
        <v>60</v>
      </c>
      <c r="F56" s="55" t="s">
        <v>18</v>
      </c>
      <c r="G56" s="56">
        <v>2300000</v>
      </c>
      <c r="H56" s="66">
        <v>99.878600000000006</v>
      </c>
      <c r="I56" s="56">
        <v>2297207.7999999998</v>
      </c>
      <c r="J56" s="58">
        <v>4.24E-2</v>
      </c>
      <c r="K56" s="59">
        <v>1.413</v>
      </c>
      <c r="L56" s="70">
        <f t="shared" si="1"/>
        <v>2.8202904392223725E-3</v>
      </c>
    </row>
    <row r="57" spans="1:12" x14ac:dyDescent="0.25">
      <c r="A57" s="87" t="s">
        <v>216</v>
      </c>
      <c r="B57" s="87" t="s">
        <v>559</v>
      </c>
      <c r="C57" s="88">
        <v>4.82</v>
      </c>
      <c r="D57" s="89" t="s">
        <v>560</v>
      </c>
      <c r="E57" s="90" t="s">
        <v>18</v>
      </c>
      <c r="F57" s="91" t="s">
        <v>60</v>
      </c>
      <c r="G57" s="46">
        <v>3000000</v>
      </c>
      <c r="H57" s="92">
        <v>100.3428</v>
      </c>
      <c r="I57" s="46">
        <v>3010284</v>
      </c>
      <c r="J57" s="48">
        <v>4.7699999999999992E-2</v>
      </c>
      <c r="K57" s="49">
        <v>2.8039999999999998</v>
      </c>
      <c r="L57" s="50">
        <f t="shared" si="1"/>
        <v>3.6957367045959365E-3</v>
      </c>
    </row>
    <row r="58" spans="1:12" x14ac:dyDescent="0.25">
      <c r="A58" s="51" t="s">
        <v>237</v>
      </c>
      <c r="B58" s="51" t="s">
        <v>561</v>
      </c>
      <c r="C58" s="93">
        <v>4.47</v>
      </c>
      <c r="D58" s="65" t="s">
        <v>562</v>
      </c>
      <c r="E58" s="94" t="s">
        <v>18</v>
      </c>
      <c r="F58" s="55" t="s">
        <v>60</v>
      </c>
      <c r="G58" s="56">
        <v>4000000</v>
      </c>
      <c r="H58" s="66">
        <v>100.25620000000001</v>
      </c>
      <c r="I58" s="56">
        <v>4010248</v>
      </c>
      <c r="J58" s="58">
        <v>4.3899999999999995E-2</v>
      </c>
      <c r="K58" s="59">
        <v>1.984</v>
      </c>
      <c r="L58" s="70">
        <f t="shared" si="1"/>
        <v>4.9233961739598145E-3</v>
      </c>
    </row>
    <row r="59" spans="1:12" x14ac:dyDescent="0.25">
      <c r="A59" s="33" t="s">
        <v>238</v>
      </c>
      <c r="B59" s="33" t="s">
        <v>563</v>
      </c>
      <c r="C59" s="116">
        <v>4.4000000000000004</v>
      </c>
      <c r="D59" s="117" t="s">
        <v>533</v>
      </c>
      <c r="E59" s="118" t="s">
        <v>18</v>
      </c>
      <c r="F59" s="119" t="s">
        <v>60</v>
      </c>
      <c r="G59" s="68">
        <v>4700000</v>
      </c>
      <c r="H59" s="92">
        <v>100.2008</v>
      </c>
      <c r="I59" s="46">
        <v>4709437.5999999996</v>
      </c>
      <c r="J59" s="48">
        <v>4.4500000000000005E-2</v>
      </c>
      <c r="K59" s="49">
        <v>2.206</v>
      </c>
      <c r="L59" s="50">
        <f t="shared" si="1"/>
        <v>5.7817938095954388E-3</v>
      </c>
    </row>
    <row r="60" spans="1:12" x14ac:dyDescent="0.25">
      <c r="A60" s="51" t="s">
        <v>380</v>
      </c>
      <c r="B60" s="51" t="s">
        <v>564</v>
      </c>
      <c r="C60" s="93">
        <v>4.18</v>
      </c>
      <c r="D60" s="65" t="s">
        <v>511</v>
      </c>
      <c r="E60" s="94" t="s">
        <v>18</v>
      </c>
      <c r="F60" s="55" t="s">
        <v>60</v>
      </c>
      <c r="G60" s="56">
        <v>3600000</v>
      </c>
      <c r="H60" s="66">
        <v>99.1755</v>
      </c>
      <c r="I60" s="56">
        <v>3570318</v>
      </c>
      <c r="J60" s="58">
        <v>4.53E-2</v>
      </c>
      <c r="K60" s="59">
        <v>2.7210000000000001</v>
      </c>
      <c r="L60" s="70">
        <f t="shared" si="1"/>
        <v>4.3832924998702966E-3</v>
      </c>
    </row>
    <row r="61" spans="1:12" x14ac:dyDescent="0.25">
      <c r="A61" s="87" t="s">
        <v>260</v>
      </c>
      <c r="B61" s="87" t="s">
        <v>565</v>
      </c>
      <c r="C61" s="88">
        <v>4.4400000000000004</v>
      </c>
      <c r="D61" s="89" t="s">
        <v>566</v>
      </c>
      <c r="E61" s="90" t="s">
        <v>18</v>
      </c>
      <c r="F61" s="91" t="s">
        <v>60</v>
      </c>
      <c r="G61" s="46">
        <v>3680000</v>
      </c>
      <c r="H61" s="92">
        <v>100.3481</v>
      </c>
      <c r="I61" s="46">
        <v>3692810.08</v>
      </c>
      <c r="J61" s="48">
        <v>4.2500000000000003E-2</v>
      </c>
      <c r="K61" s="49">
        <v>1.3460000000000001</v>
      </c>
      <c r="L61" s="50">
        <f t="shared" si="1"/>
        <v>4.5336764756275013E-3</v>
      </c>
    </row>
    <row r="62" spans="1:12" x14ac:dyDescent="0.25">
      <c r="A62" s="120" t="s">
        <v>370</v>
      </c>
      <c r="B62" s="99" t="s">
        <v>567</v>
      </c>
      <c r="C62" s="100">
        <v>3.96</v>
      </c>
      <c r="D62" s="101" t="s">
        <v>568</v>
      </c>
      <c r="E62" s="102" t="s">
        <v>18</v>
      </c>
      <c r="F62" s="103" t="s">
        <v>60</v>
      </c>
      <c r="G62" s="104">
        <v>4200000</v>
      </c>
      <c r="H62" s="66">
        <v>98.794200000000004</v>
      </c>
      <c r="I62" s="56">
        <v>4149356.4</v>
      </c>
      <c r="J62" s="58">
        <v>4.3400000000000001E-2</v>
      </c>
      <c r="K62" s="59">
        <v>2.37</v>
      </c>
      <c r="L62" s="70">
        <f t="shared" si="1"/>
        <v>5.0941800667080109E-3</v>
      </c>
    </row>
    <row r="63" spans="1:12" x14ac:dyDescent="0.25">
      <c r="A63" s="33" t="s">
        <v>261</v>
      </c>
      <c r="B63" s="87" t="s">
        <v>569</v>
      </c>
      <c r="C63" s="88">
        <v>4.34</v>
      </c>
      <c r="D63" s="89" t="s">
        <v>570</v>
      </c>
      <c r="E63" s="90" t="s">
        <v>60</v>
      </c>
      <c r="F63" s="91" t="s">
        <v>18</v>
      </c>
      <c r="G63" s="46">
        <v>6000000</v>
      </c>
      <c r="H63" s="92">
        <v>100.07210000000001</v>
      </c>
      <c r="I63" s="46">
        <v>6004326</v>
      </c>
      <c r="J63" s="48">
        <v>4.2699999999999995E-2</v>
      </c>
      <c r="K63" s="49">
        <v>1.7569999999999999</v>
      </c>
      <c r="L63" s="50">
        <f t="shared" si="1"/>
        <v>7.3715330462373989E-3</v>
      </c>
    </row>
    <row r="64" spans="1:12" x14ac:dyDescent="0.25">
      <c r="A64" s="52" t="s">
        <v>239</v>
      </c>
      <c r="B64" s="51" t="s">
        <v>571</v>
      </c>
      <c r="C64" s="93">
        <v>4.49</v>
      </c>
      <c r="D64" s="65" t="s">
        <v>572</v>
      </c>
      <c r="E64" s="94" t="s">
        <v>60</v>
      </c>
      <c r="F64" s="55" t="s">
        <v>18</v>
      </c>
      <c r="G64" s="56">
        <v>3000000</v>
      </c>
      <c r="H64" s="66">
        <v>100.33710000000001</v>
      </c>
      <c r="I64" s="56">
        <v>3010113</v>
      </c>
      <c r="J64" s="58">
        <v>4.3099999999999999E-2</v>
      </c>
      <c r="K64" s="59">
        <v>1.361</v>
      </c>
      <c r="L64" s="70">
        <f t="shared" si="1"/>
        <v>3.6955267672689313E-3</v>
      </c>
    </row>
    <row r="65" spans="1:12" x14ac:dyDescent="0.25">
      <c r="A65" s="87" t="s">
        <v>240</v>
      </c>
      <c r="B65" s="87" t="s">
        <v>573</v>
      </c>
      <c r="C65" s="88">
        <v>1.992</v>
      </c>
      <c r="D65" s="89" t="s">
        <v>574</v>
      </c>
      <c r="E65" s="90" t="s">
        <v>18</v>
      </c>
      <c r="F65" s="91" t="s">
        <v>17</v>
      </c>
      <c r="G65" s="46">
        <v>3705000</v>
      </c>
      <c r="H65" s="92">
        <v>95.537499999999994</v>
      </c>
      <c r="I65" s="46">
        <v>3539664.38</v>
      </c>
      <c r="J65" s="48">
        <v>5.2600000000000001E-2</v>
      </c>
      <c r="K65" s="49">
        <v>1.4</v>
      </c>
      <c r="L65" s="50">
        <f t="shared" si="1"/>
        <v>4.3456589381987943E-3</v>
      </c>
    </row>
    <row r="66" spans="1:12" x14ac:dyDescent="0.25">
      <c r="A66" s="51" t="s">
        <v>263</v>
      </c>
      <c r="B66" s="51" t="s">
        <v>575</v>
      </c>
      <c r="C66" s="93">
        <v>4</v>
      </c>
      <c r="D66" s="65" t="s">
        <v>576</v>
      </c>
      <c r="E66" s="94" t="s">
        <v>18</v>
      </c>
      <c r="F66" s="55" t="s">
        <v>60</v>
      </c>
      <c r="G66" s="56">
        <v>2500000</v>
      </c>
      <c r="H66" s="66">
        <v>100.131</v>
      </c>
      <c r="I66" s="56">
        <v>2503275</v>
      </c>
      <c r="J66" s="58">
        <v>3.9699999999999999E-2</v>
      </c>
      <c r="K66" s="59">
        <v>1.48</v>
      </c>
      <c r="L66" s="70">
        <f t="shared" si="1"/>
        <v>3.0732798962481256E-3</v>
      </c>
    </row>
    <row r="67" spans="1:12" x14ac:dyDescent="0.25">
      <c r="A67" s="87" t="s">
        <v>241</v>
      </c>
      <c r="B67" s="87" t="s">
        <v>577</v>
      </c>
      <c r="C67" s="88">
        <v>3.99</v>
      </c>
      <c r="D67" s="89" t="s">
        <v>547</v>
      </c>
      <c r="E67" s="90" t="s">
        <v>60</v>
      </c>
      <c r="F67" s="91" t="s">
        <v>18</v>
      </c>
      <c r="G67" s="46">
        <v>4850000</v>
      </c>
      <c r="H67" s="92">
        <v>99.821799999999996</v>
      </c>
      <c r="I67" s="46">
        <v>4841357.3</v>
      </c>
      <c r="J67" s="48">
        <v>4.2300000000000004E-2</v>
      </c>
      <c r="K67" s="49">
        <v>1.859</v>
      </c>
      <c r="L67" s="50">
        <v>0.88</v>
      </c>
    </row>
    <row r="68" spans="1:12" x14ac:dyDescent="0.25">
      <c r="A68" s="51" t="s">
        <v>242</v>
      </c>
      <c r="B68" s="51" t="s">
        <v>578</v>
      </c>
      <c r="C68" s="93">
        <v>4.58</v>
      </c>
      <c r="D68" s="65" t="s">
        <v>579</v>
      </c>
      <c r="E68" s="94" t="s">
        <v>18</v>
      </c>
      <c r="F68" s="55" t="s">
        <v>60</v>
      </c>
      <c r="G68" s="56">
        <v>3100000</v>
      </c>
      <c r="H68" s="66">
        <v>100.3661</v>
      </c>
      <c r="I68" s="56">
        <v>3111349.1</v>
      </c>
      <c r="J68" s="58">
        <v>4.3099999999999999E-2</v>
      </c>
      <c r="K68" s="59">
        <v>1.0840000000000001</v>
      </c>
      <c r="L68" s="70">
        <v>0.59</v>
      </c>
    </row>
    <row r="69" spans="1:12" x14ac:dyDescent="0.25">
      <c r="A69" s="87" t="s">
        <v>249</v>
      </c>
      <c r="B69" s="87" t="s">
        <v>580</v>
      </c>
      <c r="C69" s="88">
        <v>4.41</v>
      </c>
      <c r="D69" s="89" t="s">
        <v>581</v>
      </c>
      <c r="E69" s="90" t="s">
        <v>18</v>
      </c>
      <c r="F69" s="91" t="s">
        <v>582</v>
      </c>
      <c r="G69" s="46">
        <v>6000000</v>
      </c>
      <c r="H69" s="92">
        <v>100.13079999999999</v>
      </c>
      <c r="I69" s="46">
        <v>6007848</v>
      </c>
      <c r="J69" s="48">
        <v>4.2599999999999999E-2</v>
      </c>
      <c r="K69" s="49">
        <v>1.097</v>
      </c>
      <c r="L69" s="50">
        <f t="shared" ref="L69:L74" si="2">I69/$I$258</f>
        <v>7.375857018551501E-3</v>
      </c>
    </row>
    <row r="70" spans="1:12" x14ac:dyDescent="0.25">
      <c r="A70" s="51" t="s">
        <v>271</v>
      </c>
      <c r="B70" s="51" t="s">
        <v>583</v>
      </c>
      <c r="C70" s="93">
        <v>4.08</v>
      </c>
      <c r="D70" s="65" t="s">
        <v>584</v>
      </c>
      <c r="E70" s="94" t="s">
        <v>18</v>
      </c>
      <c r="F70" s="55" t="s">
        <v>582</v>
      </c>
      <c r="G70" s="56">
        <v>5150000</v>
      </c>
      <c r="H70" s="66">
        <v>99.359800000000007</v>
      </c>
      <c r="I70" s="56">
        <v>5117029.7</v>
      </c>
      <c r="J70" s="58">
        <v>4.4999999999999998E-2</v>
      </c>
      <c r="K70" s="59">
        <v>1.3560000000000001</v>
      </c>
      <c r="L70" s="70">
        <f t="shared" si="2"/>
        <v>6.2821961252817124E-3</v>
      </c>
    </row>
    <row r="71" spans="1:12" x14ac:dyDescent="0.25">
      <c r="A71" s="33" t="s">
        <v>243</v>
      </c>
      <c r="B71" s="33" t="s">
        <v>585</v>
      </c>
      <c r="C71" s="116">
        <v>4.08</v>
      </c>
      <c r="D71" s="117" t="s">
        <v>586</v>
      </c>
      <c r="E71" s="118" t="s">
        <v>60</v>
      </c>
      <c r="F71" s="119" t="s">
        <v>60</v>
      </c>
      <c r="G71" s="68">
        <v>6300000</v>
      </c>
      <c r="H71" s="121">
        <v>99.862399999999994</v>
      </c>
      <c r="I71" s="68">
        <v>6291331.2000000002</v>
      </c>
      <c r="J71" s="48">
        <v>4.3400000000000001E-2</v>
      </c>
      <c r="K71" s="69">
        <v>2.3330000000000002</v>
      </c>
      <c r="L71" s="50">
        <f t="shared" si="2"/>
        <v>7.723890382638183E-3</v>
      </c>
    </row>
    <row r="72" spans="1:12" x14ac:dyDescent="0.25">
      <c r="A72" s="51" t="s">
        <v>357</v>
      </c>
      <c r="B72" s="51" t="s">
        <v>587</v>
      </c>
      <c r="C72" s="93">
        <v>3.86</v>
      </c>
      <c r="D72" s="65" t="s">
        <v>588</v>
      </c>
      <c r="E72" s="94" t="s">
        <v>60</v>
      </c>
      <c r="F72" s="55" t="s">
        <v>60</v>
      </c>
      <c r="G72" s="56">
        <v>7900000</v>
      </c>
      <c r="H72" s="66">
        <v>99.079400000000007</v>
      </c>
      <c r="I72" s="56">
        <v>7827272.5999999996</v>
      </c>
      <c r="J72" s="58">
        <v>4.2599999999999999E-2</v>
      </c>
      <c r="K72" s="59">
        <v>2.2589999999999999</v>
      </c>
      <c r="L72" s="70">
        <f t="shared" si="2"/>
        <v>9.6095712712481827E-3</v>
      </c>
    </row>
    <row r="73" spans="1:12" x14ac:dyDescent="0.25">
      <c r="A73" s="87" t="s">
        <v>244</v>
      </c>
      <c r="B73" s="87" t="s">
        <v>589</v>
      </c>
      <c r="C73" s="88">
        <v>4.08</v>
      </c>
      <c r="D73" s="89" t="s">
        <v>590</v>
      </c>
      <c r="E73" s="90" t="s">
        <v>60</v>
      </c>
      <c r="F73" s="91" t="s">
        <v>60</v>
      </c>
      <c r="G73" s="46">
        <v>4250000</v>
      </c>
      <c r="H73" s="92">
        <v>99.689099999999996</v>
      </c>
      <c r="I73" s="46">
        <v>4236786.75</v>
      </c>
      <c r="J73" s="48">
        <v>4.1900000000000007E-2</v>
      </c>
      <c r="K73" s="49">
        <v>1.7370000000000001</v>
      </c>
      <c r="L73" s="50">
        <f t="shared" si="2"/>
        <v>5.2015186279835155E-3</v>
      </c>
    </row>
    <row r="74" spans="1:12" x14ac:dyDescent="0.25">
      <c r="A74" s="450" t="s">
        <v>591</v>
      </c>
      <c r="B74" s="451"/>
      <c r="C74" s="122"/>
      <c r="D74" s="123"/>
      <c r="E74" s="124"/>
      <c r="F74" s="124"/>
      <c r="G74" s="125">
        <f>SUM(G23:G73)</f>
        <v>179232912.26999998</v>
      </c>
      <c r="H74" s="126"/>
      <c r="I74" s="29">
        <f>SUM(I23:I73)</f>
        <v>179131504.84999996</v>
      </c>
      <c r="J74" s="127"/>
      <c r="K74" s="127"/>
      <c r="L74" s="128">
        <f t="shared" si="2"/>
        <v>0.21992040532509552</v>
      </c>
    </row>
    <row r="75" spans="1:12" ht="7.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8"/>
    </row>
    <row r="76" spans="1:12" x14ac:dyDescent="0.25">
      <c r="A76" s="448" t="s">
        <v>592</v>
      </c>
      <c r="B76" s="449"/>
      <c r="C76" s="80"/>
      <c r="D76" s="80"/>
      <c r="E76" s="81"/>
      <c r="F76" s="81"/>
      <c r="G76" s="82"/>
      <c r="H76" s="83"/>
      <c r="I76" s="84"/>
      <c r="J76" s="85"/>
      <c r="K76" s="80"/>
      <c r="L76" s="86"/>
    </row>
    <row r="77" spans="1:12" x14ac:dyDescent="0.25">
      <c r="A77" s="129" t="s">
        <v>218</v>
      </c>
      <c r="B77" s="130" t="s">
        <v>593</v>
      </c>
      <c r="C77" s="131">
        <v>5.1219999999999999</v>
      </c>
      <c r="D77" s="132">
        <v>46127</v>
      </c>
      <c r="E77" s="133" t="s">
        <v>18</v>
      </c>
      <c r="F77" s="133" t="s">
        <v>582</v>
      </c>
      <c r="G77" s="134">
        <v>341619.54</v>
      </c>
      <c r="H77" s="135">
        <v>100.12690000000001</v>
      </c>
      <c r="I77" s="134">
        <v>342053.05</v>
      </c>
      <c r="J77" s="136">
        <v>4.9100000000000005E-2</v>
      </c>
      <c r="K77" s="42">
        <v>0.82</v>
      </c>
      <c r="L77" s="137">
        <f t="shared" ref="L77:L108" si="3">I77/$I$258</f>
        <v>4.1993978368950872E-4</v>
      </c>
    </row>
    <row r="78" spans="1:12" x14ac:dyDescent="0.25">
      <c r="A78" s="138" t="s">
        <v>288</v>
      </c>
      <c r="B78" s="139" t="s">
        <v>594</v>
      </c>
      <c r="C78" s="140">
        <v>5.077</v>
      </c>
      <c r="D78" s="141">
        <v>46131</v>
      </c>
      <c r="E78" s="142" t="s">
        <v>60</v>
      </c>
      <c r="F78" s="142" t="s">
        <v>18</v>
      </c>
      <c r="G78" s="143">
        <v>1950000</v>
      </c>
      <c r="H78" s="144">
        <v>100</v>
      </c>
      <c r="I78" s="143">
        <v>1950000</v>
      </c>
      <c r="J78" s="145">
        <v>4.8499999999999995E-2</v>
      </c>
      <c r="K78" s="146">
        <v>4.6500000000000004</v>
      </c>
      <c r="L78" s="147">
        <f t="shared" si="3"/>
        <v>2.3940221500569634E-3</v>
      </c>
    </row>
    <row r="79" spans="1:12" x14ac:dyDescent="0.25">
      <c r="A79" s="129" t="s">
        <v>371</v>
      </c>
      <c r="B79" s="130" t="s">
        <v>595</v>
      </c>
      <c r="C79" s="131">
        <v>5.0999999999999996</v>
      </c>
      <c r="D79" s="132">
        <v>46132</v>
      </c>
      <c r="E79" s="133" t="s">
        <v>60</v>
      </c>
      <c r="F79" s="133" t="s">
        <v>18</v>
      </c>
      <c r="G79" s="134">
        <v>2000000</v>
      </c>
      <c r="H79" s="135">
        <v>100.1242</v>
      </c>
      <c r="I79" s="134">
        <v>2002484</v>
      </c>
      <c r="J79" s="136">
        <v>5.1799999999999999E-2</v>
      </c>
      <c r="K79" s="42">
        <v>4.1900000000000004</v>
      </c>
      <c r="L79" s="137">
        <f t="shared" si="3"/>
        <v>2.4584569492998301E-3</v>
      </c>
    </row>
    <row r="80" spans="1:12" x14ac:dyDescent="0.25">
      <c r="A80" s="138" t="s">
        <v>219</v>
      </c>
      <c r="B80" s="139" t="s">
        <v>596</v>
      </c>
      <c r="C80" s="140">
        <v>5.1719999999999997</v>
      </c>
      <c r="D80" s="141">
        <v>46127</v>
      </c>
      <c r="E80" s="142" t="s">
        <v>18</v>
      </c>
      <c r="F80" s="142" t="s">
        <v>582</v>
      </c>
      <c r="G80" s="143">
        <v>94808.61</v>
      </c>
      <c r="H80" s="144">
        <v>100.12359499999999</v>
      </c>
      <c r="I80" s="143">
        <v>94925.79</v>
      </c>
      <c r="J80" s="145">
        <v>4.1500000000000002E-2</v>
      </c>
      <c r="K80" s="146">
        <v>0.12</v>
      </c>
      <c r="L80" s="147">
        <f t="shared" si="3"/>
        <v>1.1654074044700297E-4</v>
      </c>
    </row>
    <row r="81" spans="1:12" x14ac:dyDescent="0.25">
      <c r="A81" s="148" t="s">
        <v>264</v>
      </c>
      <c r="B81" s="130" t="s">
        <v>597</v>
      </c>
      <c r="C81" s="131">
        <v>4.9589999999999996</v>
      </c>
      <c r="D81" s="132">
        <v>46133</v>
      </c>
      <c r="E81" s="133" t="s">
        <v>60</v>
      </c>
      <c r="F81" s="133" t="s">
        <v>18</v>
      </c>
      <c r="G81" s="134">
        <v>1600000</v>
      </c>
      <c r="H81" s="135">
        <v>100.1277</v>
      </c>
      <c r="I81" s="134">
        <v>1602043.2</v>
      </c>
      <c r="J81" s="136">
        <v>4.9500000000000002E-2</v>
      </c>
      <c r="K81" s="42">
        <v>2.7490000000000001</v>
      </c>
      <c r="L81" s="137">
        <f t="shared" si="3"/>
        <v>1.9668343108451987E-3</v>
      </c>
    </row>
    <row r="82" spans="1:12" x14ac:dyDescent="0.25">
      <c r="A82" s="138" t="s">
        <v>289</v>
      </c>
      <c r="B82" s="139" t="s">
        <v>598</v>
      </c>
      <c r="C82" s="140">
        <v>4.9560000000000004</v>
      </c>
      <c r="D82" s="141">
        <v>47906</v>
      </c>
      <c r="E82" s="142" t="s">
        <v>60</v>
      </c>
      <c r="F82" s="142" t="s">
        <v>18</v>
      </c>
      <c r="G82" s="143">
        <v>1950000</v>
      </c>
      <c r="H82" s="144">
        <v>99.133899999999997</v>
      </c>
      <c r="I82" s="143">
        <v>1933111.05</v>
      </c>
      <c r="J82" s="145">
        <v>4.8899999999999999E-2</v>
      </c>
      <c r="K82" s="146">
        <v>4.34</v>
      </c>
      <c r="L82" s="147">
        <f t="shared" si="3"/>
        <v>2.37328752421532E-3</v>
      </c>
    </row>
    <row r="83" spans="1:12" x14ac:dyDescent="0.25">
      <c r="A83" s="129" t="s">
        <v>170</v>
      </c>
      <c r="B83" s="130" t="s">
        <v>599</v>
      </c>
      <c r="C83" s="131">
        <v>6.1379999999999999</v>
      </c>
      <c r="D83" s="132">
        <v>47549</v>
      </c>
      <c r="E83" s="133" t="s">
        <v>18</v>
      </c>
      <c r="F83" s="133" t="s">
        <v>582</v>
      </c>
      <c r="G83" s="134">
        <v>1500000</v>
      </c>
      <c r="H83" s="135">
        <v>101.31959999999999</v>
      </c>
      <c r="I83" s="134">
        <v>1519794</v>
      </c>
      <c r="J83" s="136">
        <v>5.8099999999999999E-2</v>
      </c>
      <c r="K83" s="42">
        <v>3.3919999999999999</v>
      </c>
      <c r="L83" s="137">
        <f t="shared" si="3"/>
        <v>1.8658566664223962E-3</v>
      </c>
    </row>
    <row r="84" spans="1:12" x14ac:dyDescent="0.25">
      <c r="A84" s="138" t="s">
        <v>220</v>
      </c>
      <c r="B84" s="139" t="s">
        <v>600</v>
      </c>
      <c r="C84" s="140">
        <v>5.1159999999999997</v>
      </c>
      <c r="D84" s="141">
        <v>46127</v>
      </c>
      <c r="E84" s="142" t="s">
        <v>18</v>
      </c>
      <c r="F84" s="142" t="s">
        <v>582</v>
      </c>
      <c r="G84" s="143">
        <v>2600000</v>
      </c>
      <c r="H84" s="144">
        <v>99.456599999999995</v>
      </c>
      <c r="I84" s="143">
        <v>2585871.6</v>
      </c>
      <c r="J84" s="145">
        <v>5.33E-2</v>
      </c>
      <c r="K84" s="146">
        <v>3.7109999999999999</v>
      </c>
      <c r="L84" s="147">
        <f t="shared" si="3"/>
        <v>3.1746840449247385E-3</v>
      </c>
    </row>
    <row r="85" spans="1:12" x14ac:dyDescent="0.25">
      <c r="A85" s="129" t="s">
        <v>251</v>
      </c>
      <c r="B85" s="130" t="s">
        <v>601</v>
      </c>
      <c r="C85" s="131">
        <v>4.9429999999999996</v>
      </c>
      <c r="D85" s="132">
        <v>46129</v>
      </c>
      <c r="E85" s="133" t="s">
        <v>18</v>
      </c>
      <c r="F85" s="133" t="s">
        <v>582</v>
      </c>
      <c r="G85" s="134">
        <v>144833.57999999999</v>
      </c>
      <c r="H85" s="135">
        <v>100.05439699999999</v>
      </c>
      <c r="I85" s="134">
        <v>144912.35999999999</v>
      </c>
      <c r="J85" s="136">
        <v>4.6399999999999997E-2</v>
      </c>
      <c r="K85" s="42">
        <v>2.02</v>
      </c>
      <c r="L85" s="137">
        <f t="shared" si="3"/>
        <v>1.7790943572155318E-4</v>
      </c>
    </row>
    <row r="86" spans="1:12" x14ac:dyDescent="0.25">
      <c r="A86" s="139" t="s">
        <v>171</v>
      </c>
      <c r="B86" s="139" t="s">
        <v>602</v>
      </c>
      <c r="C86" s="140">
        <v>5.39</v>
      </c>
      <c r="D86" s="141">
        <v>46568</v>
      </c>
      <c r="E86" s="149" t="s">
        <v>60</v>
      </c>
      <c r="F86" s="142" t="s">
        <v>18</v>
      </c>
      <c r="G86" s="143">
        <v>1243117.3700000001</v>
      </c>
      <c r="H86" s="144">
        <v>100.215</v>
      </c>
      <c r="I86" s="143">
        <v>1245790.07</v>
      </c>
      <c r="J86" s="145">
        <v>0.05</v>
      </c>
      <c r="K86" s="150">
        <v>1.2110000000000001</v>
      </c>
      <c r="L86" s="147">
        <f t="shared" si="3"/>
        <v>1.5294610368723155E-3</v>
      </c>
    </row>
    <row r="87" spans="1:12" x14ac:dyDescent="0.25">
      <c r="A87" s="130" t="s">
        <v>172</v>
      </c>
      <c r="B87" s="130" t="s">
        <v>603</v>
      </c>
      <c r="C87" s="131">
        <v>5.5380000000000003</v>
      </c>
      <c r="D87" s="132">
        <v>46577</v>
      </c>
      <c r="E87" s="151" t="s">
        <v>60</v>
      </c>
      <c r="F87" s="133" t="s">
        <v>18</v>
      </c>
      <c r="G87" s="134">
        <v>1707389.04</v>
      </c>
      <c r="H87" s="135">
        <v>100.3956</v>
      </c>
      <c r="I87" s="134">
        <v>1714143.47</v>
      </c>
      <c r="J87" s="136">
        <v>4.9100000000000005E-2</v>
      </c>
      <c r="K87" s="152">
        <v>1.2410000000000001</v>
      </c>
      <c r="L87" s="137">
        <f t="shared" si="3"/>
        <v>2.1044602233617968E-3</v>
      </c>
    </row>
    <row r="88" spans="1:12" x14ac:dyDescent="0.25">
      <c r="A88" s="138" t="s">
        <v>347</v>
      </c>
      <c r="B88" s="153" t="s">
        <v>604</v>
      </c>
      <c r="C88" s="154">
        <v>5.5289999999999999</v>
      </c>
      <c r="D88" s="155">
        <v>46755</v>
      </c>
      <c r="E88" s="156" t="s">
        <v>18</v>
      </c>
      <c r="F88" s="156" t="s">
        <v>60</v>
      </c>
      <c r="G88" s="157">
        <v>3908450.83</v>
      </c>
      <c r="H88" s="158">
        <v>100.6313</v>
      </c>
      <c r="I88" s="157">
        <v>3933124.88</v>
      </c>
      <c r="J88" s="145">
        <v>5.1399999999999994E-2</v>
      </c>
      <c r="K88" s="146">
        <v>1.7010000000000001</v>
      </c>
      <c r="L88" s="147">
        <f t="shared" si="3"/>
        <v>4.8287118367487877E-3</v>
      </c>
    </row>
    <row r="89" spans="1:12" x14ac:dyDescent="0.25">
      <c r="A89" s="129" t="s">
        <v>173</v>
      </c>
      <c r="B89" s="159" t="s">
        <v>605</v>
      </c>
      <c r="C89" s="160">
        <v>5.48</v>
      </c>
      <c r="D89" s="161">
        <v>46753</v>
      </c>
      <c r="E89" s="162" t="s">
        <v>18</v>
      </c>
      <c r="F89" s="162" t="s">
        <v>60</v>
      </c>
      <c r="G89" s="163">
        <v>1371274.35</v>
      </c>
      <c r="H89" s="164">
        <v>100.4181</v>
      </c>
      <c r="I89" s="163">
        <v>1377007.65</v>
      </c>
      <c r="J89" s="136">
        <v>5.1299999999999998E-2</v>
      </c>
      <c r="K89" s="42">
        <v>1.6950000000000001</v>
      </c>
      <c r="L89" s="137">
        <f t="shared" si="3"/>
        <v>1.6905573409732751E-3</v>
      </c>
    </row>
    <row r="90" spans="1:12" x14ac:dyDescent="0.25">
      <c r="A90" s="138" t="s">
        <v>174</v>
      </c>
      <c r="B90" s="139" t="s">
        <v>606</v>
      </c>
      <c r="C90" s="140">
        <v>5.6989999999999998</v>
      </c>
      <c r="D90" s="141">
        <v>46624</v>
      </c>
      <c r="E90" s="142" t="s">
        <v>60</v>
      </c>
      <c r="F90" s="142" t="s">
        <v>18</v>
      </c>
      <c r="G90" s="143">
        <v>1632264.17</v>
      </c>
      <c r="H90" s="144">
        <v>100.6112</v>
      </c>
      <c r="I90" s="143">
        <v>1642240.57</v>
      </c>
      <c r="J90" s="145">
        <v>5.0700000000000002E-2</v>
      </c>
      <c r="K90" s="146">
        <v>1.359</v>
      </c>
      <c r="L90" s="147">
        <f t="shared" si="3"/>
        <v>2.0161847693857299E-3</v>
      </c>
    </row>
    <row r="91" spans="1:12" x14ac:dyDescent="0.25">
      <c r="A91" s="129" t="s">
        <v>175</v>
      </c>
      <c r="B91" s="130" t="s">
        <v>607</v>
      </c>
      <c r="C91" s="131">
        <v>5.585</v>
      </c>
      <c r="D91" s="132">
        <v>46567</v>
      </c>
      <c r="E91" s="133" t="s">
        <v>60</v>
      </c>
      <c r="F91" s="133" t="s">
        <v>18</v>
      </c>
      <c r="G91" s="134">
        <v>1078843.17</v>
      </c>
      <c r="H91" s="135">
        <v>100.39749999999999</v>
      </c>
      <c r="I91" s="134">
        <v>1083131.57</v>
      </c>
      <c r="J91" s="136">
        <v>5.0900000000000001E-2</v>
      </c>
      <c r="K91" s="42">
        <v>1.212</v>
      </c>
      <c r="L91" s="137">
        <f t="shared" si="3"/>
        <v>1.3297646000030639E-3</v>
      </c>
    </row>
    <row r="92" spans="1:12" x14ac:dyDescent="0.25">
      <c r="A92" s="138" t="s">
        <v>176</v>
      </c>
      <c r="B92" s="165" t="s">
        <v>608</v>
      </c>
      <c r="C92" s="166">
        <v>5.5490000000000004</v>
      </c>
      <c r="D92" s="167">
        <v>46615</v>
      </c>
      <c r="E92" s="168" t="s">
        <v>60</v>
      </c>
      <c r="F92" s="168" t="s">
        <v>18</v>
      </c>
      <c r="G92" s="169">
        <v>1078888.78</v>
      </c>
      <c r="H92" s="170">
        <v>100.3847</v>
      </c>
      <c r="I92" s="169">
        <v>1083039.26</v>
      </c>
      <c r="J92" s="145">
        <v>5.0799999999999998E-2</v>
      </c>
      <c r="K92" s="146">
        <v>1.339</v>
      </c>
      <c r="L92" s="60">
        <f t="shared" si="3"/>
        <v>1.3296512706775911E-3</v>
      </c>
    </row>
    <row r="93" spans="1:12" x14ac:dyDescent="0.25">
      <c r="A93" s="129" t="s">
        <v>273</v>
      </c>
      <c r="B93" s="87" t="s">
        <v>609</v>
      </c>
      <c r="C93" s="88">
        <v>5.0030000000000001</v>
      </c>
      <c r="D93" s="89">
        <v>46781</v>
      </c>
      <c r="E93" s="91" t="s">
        <v>60</v>
      </c>
      <c r="F93" s="91" t="s">
        <v>18</v>
      </c>
      <c r="G93" s="46">
        <v>1927429.73</v>
      </c>
      <c r="H93" s="92">
        <v>99.569400000000002</v>
      </c>
      <c r="I93" s="46">
        <v>1919130.22</v>
      </c>
      <c r="J93" s="136">
        <v>5.1699999999999996E-2</v>
      </c>
      <c r="K93" s="171">
        <v>1.819</v>
      </c>
      <c r="L93" s="137">
        <f t="shared" si="3"/>
        <v>2.3561232079608685E-3</v>
      </c>
    </row>
    <row r="94" spans="1:12" x14ac:dyDescent="0.25">
      <c r="A94" s="172" t="s">
        <v>348</v>
      </c>
      <c r="B94" s="120" t="s">
        <v>610</v>
      </c>
      <c r="C94" s="173">
        <v>4.6989999999999998</v>
      </c>
      <c r="D94" s="174">
        <v>46884</v>
      </c>
      <c r="E94" s="175" t="s">
        <v>60</v>
      </c>
      <c r="F94" s="175" t="s">
        <v>18</v>
      </c>
      <c r="G94" s="176">
        <v>2066638.66</v>
      </c>
      <c r="H94" s="177">
        <v>99.449700000000007</v>
      </c>
      <c r="I94" s="176">
        <v>2055265.95</v>
      </c>
      <c r="J94" s="178">
        <v>5.0799999999999998E-2</v>
      </c>
      <c r="K94" s="179">
        <v>2.0089999999999999</v>
      </c>
      <c r="L94" s="180">
        <f t="shared" si="3"/>
        <v>2.5232575428501885E-3</v>
      </c>
    </row>
    <row r="95" spans="1:12" x14ac:dyDescent="0.25">
      <c r="A95" s="181" t="s">
        <v>257</v>
      </c>
      <c r="B95" s="87" t="s">
        <v>611</v>
      </c>
      <c r="C95" s="88">
        <v>5.3070000000000004</v>
      </c>
      <c r="D95" s="89">
        <v>46131</v>
      </c>
      <c r="E95" s="91" t="s">
        <v>60</v>
      </c>
      <c r="F95" s="91" t="s">
        <v>18</v>
      </c>
      <c r="G95" s="46">
        <v>2600000</v>
      </c>
      <c r="H95" s="92">
        <v>100.46380000000001</v>
      </c>
      <c r="I95" s="46">
        <v>2612058.7999999998</v>
      </c>
      <c r="J95" s="48">
        <v>4.8600000000000004E-2</v>
      </c>
      <c r="K95" s="182">
        <v>2.65</v>
      </c>
      <c r="L95" s="115">
        <f t="shared" si="3"/>
        <v>3.2068341663852367E-3</v>
      </c>
    </row>
    <row r="96" spans="1:12" x14ac:dyDescent="0.25">
      <c r="A96" s="183" t="s">
        <v>177</v>
      </c>
      <c r="B96" s="51" t="s">
        <v>612</v>
      </c>
      <c r="C96" s="93">
        <v>2.8980000000000001</v>
      </c>
      <c r="D96" s="65">
        <v>46537</v>
      </c>
      <c r="E96" s="55" t="s">
        <v>20</v>
      </c>
      <c r="F96" s="55" t="s">
        <v>20</v>
      </c>
      <c r="G96" s="56">
        <v>5134010.6500000004</v>
      </c>
      <c r="H96" s="66">
        <v>98.417599999999993</v>
      </c>
      <c r="I96" s="56">
        <v>5052770.0599999996</v>
      </c>
      <c r="J96" s="58">
        <v>4.2300000000000004E-2</v>
      </c>
      <c r="K96" s="184">
        <v>1.123</v>
      </c>
      <c r="L96" s="70">
        <f t="shared" si="3"/>
        <v>6.2033043296331547E-3</v>
      </c>
    </row>
    <row r="97" spans="1:12" x14ac:dyDescent="0.25">
      <c r="A97" s="181" t="s">
        <v>178</v>
      </c>
      <c r="B97" s="87" t="s">
        <v>613</v>
      </c>
      <c r="C97" s="88">
        <v>3.1629999999999998</v>
      </c>
      <c r="D97" s="89">
        <v>46113</v>
      </c>
      <c r="E97" s="91" t="s">
        <v>20</v>
      </c>
      <c r="F97" s="91" t="s">
        <v>20</v>
      </c>
      <c r="G97" s="46">
        <v>5086743.7</v>
      </c>
      <c r="H97" s="92">
        <v>98.91</v>
      </c>
      <c r="I97" s="46">
        <v>5031298.1900000004</v>
      </c>
      <c r="J97" s="48">
        <v>3.9399999999999998E-2</v>
      </c>
      <c r="K97" s="182">
        <v>1.238</v>
      </c>
      <c r="L97" s="115">
        <f t="shared" si="3"/>
        <v>6.1769432361033381E-3</v>
      </c>
    </row>
    <row r="98" spans="1:12" x14ac:dyDescent="0.25">
      <c r="A98" s="183" t="s">
        <v>179</v>
      </c>
      <c r="B98" s="51" t="s">
        <v>614</v>
      </c>
      <c r="C98" s="93">
        <v>1</v>
      </c>
      <c r="D98" s="65">
        <v>46878</v>
      </c>
      <c r="E98" s="55" t="s">
        <v>20</v>
      </c>
      <c r="F98" s="55" t="s">
        <v>20</v>
      </c>
      <c r="G98" s="56">
        <v>2622453.96</v>
      </c>
      <c r="H98" s="66">
        <v>93.449700000000007</v>
      </c>
      <c r="I98" s="56">
        <v>2450675.36</v>
      </c>
      <c r="J98" s="58">
        <v>4.3099999999999999E-2</v>
      </c>
      <c r="K98" s="184">
        <v>2.0150000000000001</v>
      </c>
      <c r="L98" s="70">
        <f t="shared" si="3"/>
        <v>3.0087031253532423E-3</v>
      </c>
    </row>
    <row r="99" spans="1:12" x14ac:dyDescent="0.25">
      <c r="A99" s="185" t="s">
        <v>278</v>
      </c>
      <c r="B99" s="87" t="s">
        <v>615</v>
      </c>
      <c r="C99" s="88">
        <v>4.25</v>
      </c>
      <c r="D99" s="89">
        <v>47114</v>
      </c>
      <c r="E99" s="91" t="s">
        <v>20</v>
      </c>
      <c r="F99" s="91" t="s">
        <v>20</v>
      </c>
      <c r="G99" s="46">
        <v>6279851.7699999996</v>
      </c>
      <c r="H99" s="92">
        <v>99.310500000000005</v>
      </c>
      <c r="I99" s="46">
        <v>6236552.1900000004</v>
      </c>
      <c r="J99" s="48">
        <v>4.3799999999999999E-2</v>
      </c>
      <c r="K99" s="186">
        <v>3.056</v>
      </c>
      <c r="L99" s="187">
        <f t="shared" si="3"/>
        <v>7.6566379912032124E-3</v>
      </c>
    </row>
    <row r="100" spans="1:12" x14ac:dyDescent="0.25">
      <c r="A100" s="188" t="s">
        <v>287</v>
      </c>
      <c r="B100" s="99" t="s">
        <v>616</v>
      </c>
      <c r="C100" s="100">
        <v>4</v>
      </c>
      <c r="D100" s="101">
        <v>47201</v>
      </c>
      <c r="E100" s="103" t="s">
        <v>20</v>
      </c>
      <c r="F100" s="103" t="s">
        <v>20</v>
      </c>
      <c r="G100" s="104">
        <v>4821424.95</v>
      </c>
      <c r="H100" s="105">
        <v>98.383399999999995</v>
      </c>
      <c r="I100" s="104">
        <v>4743481.79</v>
      </c>
      <c r="J100" s="189">
        <v>4.4600000000000001E-2</v>
      </c>
      <c r="K100" s="179">
        <v>2.871</v>
      </c>
      <c r="L100" s="147">
        <f t="shared" si="3"/>
        <v>5.8235899864881304E-3</v>
      </c>
    </row>
    <row r="101" spans="1:12" x14ac:dyDescent="0.25">
      <c r="A101" s="129" t="s">
        <v>386</v>
      </c>
      <c r="B101" s="87" t="s">
        <v>617</v>
      </c>
      <c r="C101" s="88">
        <v>4.3499999999999996</v>
      </c>
      <c r="D101" s="89">
        <v>48044</v>
      </c>
      <c r="E101" s="91" t="s">
        <v>20</v>
      </c>
      <c r="F101" s="91" t="s">
        <v>20</v>
      </c>
      <c r="G101" s="46">
        <v>3791571.04</v>
      </c>
      <c r="H101" s="92">
        <v>99.213899999999995</v>
      </c>
      <c r="I101" s="46">
        <v>3761765.5</v>
      </c>
      <c r="J101" s="48">
        <v>4.5199999999999997E-2</v>
      </c>
      <c r="K101" s="171">
        <v>2.6259999999999999</v>
      </c>
      <c r="L101" s="137">
        <f t="shared" si="3"/>
        <v>4.6183332976000553E-3</v>
      </c>
    </row>
    <row r="102" spans="1:12" x14ac:dyDescent="0.25">
      <c r="A102" s="188" t="s">
        <v>232</v>
      </c>
      <c r="B102" s="99" t="s">
        <v>618</v>
      </c>
      <c r="C102" s="100">
        <v>5.1539999999999999</v>
      </c>
      <c r="D102" s="101">
        <v>46127</v>
      </c>
      <c r="E102" s="103" t="s">
        <v>60</v>
      </c>
      <c r="F102" s="103" t="s">
        <v>18</v>
      </c>
      <c r="G102" s="104">
        <v>3000000</v>
      </c>
      <c r="H102" s="105">
        <v>100.127</v>
      </c>
      <c r="I102" s="104">
        <v>3003810</v>
      </c>
      <c r="J102" s="189">
        <v>4.8399999999999999E-2</v>
      </c>
      <c r="K102" s="179">
        <v>3.11</v>
      </c>
      <c r="L102" s="147">
        <f t="shared" si="3"/>
        <v>3.6877885510577472E-3</v>
      </c>
    </row>
    <row r="103" spans="1:12" x14ac:dyDescent="0.25">
      <c r="A103" s="129" t="s">
        <v>180</v>
      </c>
      <c r="B103" s="87" t="s">
        <v>619</v>
      </c>
      <c r="C103" s="88">
        <v>5.8760000000000003</v>
      </c>
      <c r="D103" s="89">
        <v>46113</v>
      </c>
      <c r="E103" s="91" t="s">
        <v>18</v>
      </c>
      <c r="F103" s="91" t="s">
        <v>582</v>
      </c>
      <c r="G103" s="68">
        <v>2400000</v>
      </c>
      <c r="H103" s="121">
        <v>100.81310000000001</v>
      </c>
      <c r="I103" s="68">
        <v>2419514.4</v>
      </c>
      <c r="J103" s="190">
        <v>5.1399999999999994E-2</v>
      </c>
      <c r="K103" s="191">
        <v>1.048</v>
      </c>
      <c r="L103" s="50">
        <f t="shared" si="3"/>
        <v>2.9704467005034789E-3</v>
      </c>
    </row>
    <row r="104" spans="1:12" x14ac:dyDescent="0.25">
      <c r="A104" s="188" t="s">
        <v>181</v>
      </c>
      <c r="B104" s="99" t="s">
        <v>620</v>
      </c>
      <c r="C104" s="100">
        <v>5.5670000000000002</v>
      </c>
      <c r="D104" s="101">
        <v>46854</v>
      </c>
      <c r="E104" s="103" t="s">
        <v>18</v>
      </c>
      <c r="F104" s="192" t="s">
        <v>60</v>
      </c>
      <c r="G104" s="56">
        <v>2473254.4500000002</v>
      </c>
      <c r="H104" s="66">
        <v>101.167</v>
      </c>
      <c r="I104" s="56">
        <v>2502117.34</v>
      </c>
      <c r="J104" s="58">
        <v>5.1200000000000002E-2</v>
      </c>
      <c r="K104" s="184">
        <v>1.581</v>
      </c>
      <c r="L104" s="70">
        <f t="shared" si="3"/>
        <v>3.0718586328213385E-3</v>
      </c>
    </row>
    <row r="105" spans="1:12" x14ac:dyDescent="0.25">
      <c r="A105" s="129" t="s">
        <v>182</v>
      </c>
      <c r="B105" s="87" t="s">
        <v>621</v>
      </c>
      <c r="C105" s="88">
        <v>5.5919999999999996</v>
      </c>
      <c r="D105" s="89">
        <v>46583</v>
      </c>
      <c r="E105" s="91" t="s">
        <v>60</v>
      </c>
      <c r="F105" s="193" t="s">
        <v>18</v>
      </c>
      <c r="G105" s="46">
        <v>907647</v>
      </c>
      <c r="H105" s="92">
        <v>101.2944</v>
      </c>
      <c r="I105" s="46">
        <v>919395.58</v>
      </c>
      <c r="J105" s="48">
        <v>5.04E-2</v>
      </c>
      <c r="K105" s="182">
        <v>1.27</v>
      </c>
      <c r="L105" s="115">
        <f t="shared" si="3"/>
        <v>1.128745324709984E-3</v>
      </c>
    </row>
    <row r="106" spans="1:12" x14ac:dyDescent="0.25">
      <c r="A106" s="188" t="s">
        <v>236</v>
      </c>
      <c r="B106" s="99" t="s">
        <v>622</v>
      </c>
      <c r="C106" s="100">
        <v>5.0869999999999997</v>
      </c>
      <c r="D106" s="101">
        <v>46127</v>
      </c>
      <c r="E106" s="103" t="s">
        <v>18</v>
      </c>
      <c r="F106" s="103" t="s">
        <v>582</v>
      </c>
      <c r="G106" s="104">
        <v>246854.43</v>
      </c>
      <c r="H106" s="105">
        <v>100.253799</v>
      </c>
      <c r="I106" s="104">
        <v>247480.94</v>
      </c>
      <c r="J106" s="189">
        <v>4.6900000000000004E-2</v>
      </c>
      <c r="K106" s="184">
        <v>1.1499999999999999</v>
      </c>
      <c r="L106" s="194">
        <f t="shared" si="3"/>
        <v>3.0383325747534274E-4</v>
      </c>
    </row>
    <row r="107" spans="1:12" x14ac:dyDescent="0.25">
      <c r="A107" s="129" t="s">
        <v>258</v>
      </c>
      <c r="B107" s="87" t="s">
        <v>623</v>
      </c>
      <c r="C107" s="88">
        <v>5.1680000000000001</v>
      </c>
      <c r="D107" s="89">
        <v>46130</v>
      </c>
      <c r="E107" s="91" t="s">
        <v>60</v>
      </c>
      <c r="F107" s="91" t="s">
        <v>18</v>
      </c>
      <c r="G107" s="46">
        <v>3590000</v>
      </c>
      <c r="H107" s="92">
        <v>100.3292</v>
      </c>
      <c r="I107" s="46">
        <v>3601818.28</v>
      </c>
      <c r="J107" s="48">
        <v>5.1900000000000002E-2</v>
      </c>
      <c r="K107" s="182">
        <v>3.3650000000000002</v>
      </c>
      <c r="L107" s="195">
        <f t="shared" si="3"/>
        <v>4.421965509128243E-3</v>
      </c>
    </row>
    <row r="108" spans="1:12" x14ac:dyDescent="0.25">
      <c r="A108" s="188" t="s">
        <v>342</v>
      </c>
      <c r="B108" s="99" t="s">
        <v>624</v>
      </c>
      <c r="C108" s="100">
        <v>2.4279999999999999</v>
      </c>
      <c r="D108" s="101">
        <v>46113</v>
      </c>
      <c r="E108" s="103" t="s">
        <v>60</v>
      </c>
      <c r="F108" s="103" t="s">
        <v>18</v>
      </c>
      <c r="G108" s="104">
        <v>2000000</v>
      </c>
      <c r="H108" s="105">
        <v>88.960499999999996</v>
      </c>
      <c r="I108" s="104">
        <v>1779210</v>
      </c>
      <c r="J108" s="189">
        <v>5.7699999999999994E-2</v>
      </c>
      <c r="K108" s="184">
        <v>3.6960000000000002</v>
      </c>
      <c r="L108" s="196">
        <f t="shared" si="3"/>
        <v>2.1843426408219742E-3</v>
      </c>
    </row>
    <row r="109" spans="1:12" x14ac:dyDescent="0.25">
      <c r="A109" s="129" t="s">
        <v>363</v>
      </c>
      <c r="B109" s="87" t="s">
        <v>625</v>
      </c>
      <c r="C109" s="88">
        <v>4.734</v>
      </c>
      <c r="D109" s="89">
        <v>46887</v>
      </c>
      <c r="E109" s="91" t="s">
        <v>18</v>
      </c>
      <c r="F109" s="91" t="s">
        <v>60</v>
      </c>
      <c r="G109" s="46">
        <v>2479856.7799999998</v>
      </c>
      <c r="H109" s="92">
        <v>99.361900000000006</v>
      </c>
      <c r="I109" s="46">
        <v>2464032.8199999998</v>
      </c>
      <c r="J109" s="48">
        <v>5.0799999999999998E-2</v>
      </c>
      <c r="K109" s="182">
        <v>2.048</v>
      </c>
      <c r="L109" s="195">
        <f t="shared" ref="L109:L140" si="4">I109/$I$258</f>
        <v>3.0251021279729859E-3</v>
      </c>
    </row>
    <row r="110" spans="1:12" x14ac:dyDescent="0.25">
      <c r="A110" s="188" t="s">
        <v>183</v>
      </c>
      <c r="B110" s="99" t="s">
        <v>626</v>
      </c>
      <c r="C110" s="100">
        <v>6.2329999999999997</v>
      </c>
      <c r="D110" s="101">
        <v>46450</v>
      </c>
      <c r="E110" s="103" t="s">
        <v>18</v>
      </c>
      <c r="F110" s="103" t="s">
        <v>60</v>
      </c>
      <c r="G110" s="104">
        <v>1715785.13</v>
      </c>
      <c r="H110" s="105">
        <v>101.4302</v>
      </c>
      <c r="I110" s="104">
        <v>1740324.29</v>
      </c>
      <c r="J110" s="189">
        <v>4.87E-2</v>
      </c>
      <c r="K110" s="179">
        <v>0.90200000000000002</v>
      </c>
      <c r="L110" s="147">
        <f t="shared" si="4"/>
        <v>2.1366025120729019E-3</v>
      </c>
    </row>
    <row r="111" spans="1:12" x14ac:dyDescent="0.25">
      <c r="A111" s="129" t="s">
        <v>184</v>
      </c>
      <c r="B111" s="197" t="s">
        <v>627</v>
      </c>
      <c r="C111" s="198">
        <v>5.1159999999999997</v>
      </c>
      <c r="D111" s="199">
        <v>46501</v>
      </c>
      <c r="E111" s="200" t="s">
        <v>18</v>
      </c>
      <c r="F111" s="200" t="s">
        <v>60</v>
      </c>
      <c r="G111" s="201">
        <v>1132650.95</v>
      </c>
      <c r="H111" s="202">
        <v>100.45869999999999</v>
      </c>
      <c r="I111" s="201">
        <v>1137846.43</v>
      </c>
      <c r="J111" s="203">
        <v>4.9500000000000002E-2</v>
      </c>
      <c r="K111" s="42">
        <v>1.05</v>
      </c>
      <c r="L111" s="137">
        <f t="shared" si="4"/>
        <v>1.3969382342478153E-3</v>
      </c>
    </row>
    <row r="112" spans="1:12" x14ac:dyDescent="0.25">
      <c r="A112" s="204" t="s">
        <v>185</v>
      </c>
      <c r="B112" s="205" t="s">
        <v>628</v>
      </c>
      <c r="C112" s="206">
        <v>4.944</v>
      </c>
      <c r="D112" s="207">
        <v>46468</v>
      </c>
      <c r="E112" s="208" t="s">
        <v>18</v>
      </c>
      <c r="F112" s="208" t="s">
        <v>60</v>
      </c>
      <c r="G112" s="209">
        <v>806348.34</v>
      </c>
      <c r="H112" s="210">
        <v>100.4907</v>
      </c>
      <c r="I112" s="209">
        <v>810305.08</v>
      </c>
      <c r="J112" s="178">
        <v>5.1500000000000004E-2</v>
      </c>
      <c r="K112" s="211">
        <v>6.8000000000000005E-2</v>
      </c>
      <c r="L112" s="147">
        <f t="shared" si="4"/>
        <v>9.9481451785829716E-4</v>
      </c>
    </row>
    <row r="113" spans="1:12" x14ac:dyDescent="0.25">
      <c r="A113" s="129" t="s">
        <v>186</v>
      </c>
      <c r="B113" s="197" t="s">
        <v>629</v>
      </c>
      <c r="C113" s="198">
        <v>5.53</v>
      </c>
      <c r="D113" s="199">
        <v>46542</v>
      </c>
      <c r="E113" s="200" t="s">
        <v>18</v>
      </c>
      <c r="F113" s="200" t="s">
        <v>60</v>
      </c>
      <c r="G113" s="201">
        <v>605439.72</v>
      </c>
      <c r="H113" s="202">
        <v>101.325501</v>
      </c>
      <c r="I113" s="201">
        <v>613464.82999999996</v>
      </c>
      <c r="J113" s="203">
        <v>4.9400000000000006E-2</v>
      </c>
      <c r="K113" s="42">
        <v>1.161</v>
      </c>
      <c r="L113" s="137">
        <f t="shared" si="4"/>
        <v>7.5315302117996382E-4</v>
      </c>
    </row>
    <row r="114" spans="1:12" x14ac:dyDescent="0.25">
      <c r="A114" s="204" t="s">
        <v>187</v>
      </c>
      <c r="B114" s="205" t="s">
        <v>630</v>
      </c>
      <c r="C114" s="206">
        <v>5.4530000000000003</v>
      </c>
      <c r="D114" s="207">
        <v>46707</v>
      </c>
      <c r="E114" s="208" t="s">
        <v>18</v>
      </c>
      <c r="F114" s="208" t="s">
        <v>60</v>
      </c>
      <c r="G114" s="209">
        <v>1667268.3</v>
      </c>
      <c r="H114" s="210">
        <v>101.0159</v>
      </c>
      <c r="I114" s="209">
        <v>1684206.09</v>
      </c>
      <c r="J114" s="178">
        <v>5.0499999999999996E-2</v>
      </c>
      <c r="K114" s="211">
        <v>1.5820000000000001</v>
      </c>
      <c r="L114" s="147">
        <f t="shared" si="4"/>
        <v>2.0677059921645293E-3</v>
      </c>
    </row>
    <row r="115" spans="1:12" x14ac:dyDescent="0.25">
      <c r="A115" s="129" t="s">
        <v>266</v>
      </c>
      <c r="B115" s="197" t="s">
        <v>631</v>
      </c>
      <c r="C115" s="198">
        <v>4.6680000000000001</v>
      </c>
      <c r="D115" s="199">
        <v>47160</v>
      </c>
      <c r="E115" s="200" t="s">
        <v>18</v>
      </c>
      <c r="F115" s="200" t="s">
        <v>60</v>
      </c>
      <c r="G115" s="201">
        <v>1400000</v>
      </c>
      <c r="H115" s="202">
        <v>99.904899999999998</v>
      </c>
      <c r="I115" s="201">
        <v>1398668.6</v>
      </c>
      <c r="J115" s="203">
        <v>4.9299999999999997E-2</v>
      </c>
      <c r="K115" s="42">
        <v>2.6059999999999999</v>
      </c>
      <c r="L115" s="137">
        <f t="shared" si="4"/>
        <v>1.7171505687123914E-3</v>
      </c>
    </row>
    <row r="116" spans="1:12" x14ac:dyDescent="0.25">
      <c r="A116" s="204" t="s">
        <v>188</v>
      </c>
      <c r="B116" s="205" t="s">
        <v>632</v>
      </c>
      <c r="C116" s="206">
        <v>5.61</v>
      </c>
      <c r="D116" s="207">
        <v>46566</v>
      </c>
      <c r="E116" s="208" t="s">
        <v>18</v>
      </c>
      <c r="F116" s="208" t="s">
        <v>60</v>
      </c>
      <c r="G116" s="209">
        <v>867525.95</v>
      </c>
      <c r="H116" s="210">
        <v>101.0806</v>
      </c>
      <c r="I116" s="209">
        <v>876900.43</v>
      </c>
      <c r="J116" s="178">
        <v>4.9599999999999998E-2</v>
      </c>
      <c r="K116" s="211">
        <v>1.2290000000000001</v>
      </c>
      <c r="L116" s="147">
        <f t="shared" si="4"/>
        <v>1.0765738732381928E-3</v>
      </c>
    </row>
    <row r="117" spans="1:12" x14ac:dyDescent="0.25">
      <c r="A117" s="129" t="s">
        <v>189</v>
      </c>
      <c r="B117" s="197" t="s">
        <v>633</v>
      </c>
      <c r="C117" s="198">
        <v>5.4080000000000004</v>
      </c>
      <c r="D117" s="199">
        <v>46568</v>
      </c>
      <c r="E117" s="200" t="s">
        <v>18</v>
      </c>
      <c r="F117" s="200" t="s">
        <v>60</v>
      </c>
      <c r="G117" s="201">
        <v>769199.83</v>
      </c>
      <c r="H117" s="202">
        <v>101.08500100000001</v>
      </c>
      <c r="I117" s="201">
        <v>777545.65</v>
      </c>
      <c r="J117" s="203">
        <v>4.9500000000000002E-2</v>
      </c>
      <c r="K117" s="42">
        <v>1.2310000000000001</v>
      </c>
      <c r="L117" s="137">
        <f t="shared" si="4"/>
        <v>9.5459564552843033E-4</v>
      </c>
    </row>
    <row r="118" spans="1:12" x14ac:dyDescent="0.25">
      <c r="A118" s="204" t="s">
        <v>190</v>
      </c>
      <c r="B118" s="205" t="s">
        <v>634</v>
      </c>
      <c r="C118" s="206">
        <v>5.5469999999999997</v>
      </c>
      <c r="D118" s="207">
        <v>46598</v>
      </c>
      <c r="E118" s="208" t="s">
        <v>18</v>
      </c>
      <c r="F118" s="208" t="s">
        <v>60</v>
      </c>
      <c r="G118" s="209">
        <v>1445002.92</v>
      </c>
      <c r="H118" s="210">
        <v>101.3571</v>
      </c>
      <c r="I118" s="209">
        <v>1464613.06</v>
      </c>
      <c r="J118" s="178">
        <v>4.99E-2</v>
      </c>
      <c r="K118" s="211">
        <v>1.302</v>
      </c>
      <c r="L118" s="147">
        <f t="shared" si="4"/>
        <v>1.7981108240526711E-3</v>
      </c>
    </row>
    <row r="119" spans="1:12" x14ac:dyDescent="0.25">
      <c r="A119" s="129" t="s">
        <v>191</v>
      </c>
      <c r="B119" s="197" t="s">
        <v>635</v>
      </c>
      <c r="C119" s="198">
        <v>5.4180000000000001</v>
      </c>
      <c r="D119" s="199">
        <v>46720</v>
      </c>
      <c r="E119" s="200" t="s">
        <v>18</v>
      </c>
      <c r="F119" s="200" t="s">
        <v>60</v>
      </c>
      <c r="G119" s="201">
        <v>1889360.55</v>
      </c>
      <c r="H119" s="202">
        <v>101.0382</v>
      </c>
      <c r="I119" s="201">
        <v>1908975.88</v>
      </c>
      <c r="J119" s="203">
        <v>5.0599999999999999E-2</v>
      </c>
      <c r="K119" s="42">
        <v>1.621</v>
      </c>
      <c r="L119" s="137">
        <f t="shared" si="4"/>
        <v>2.3436566875099916E-3</v>
      </c>
    </row>
    <row r="120" spans="1:12" x14ac:dyDescent="0.25">
      <c r="A120" s="204" t="s">
        <v>192</v>
      </c>
      <c r="B120" s="205" t="s">
        <v>636</v>
      </c>
      <c r="C120" s="206">
        <v>5.3159999999999998</v>
      </c>
      <c r="D120" s="207">
        <v>46548</v>
      </c>
      <c r="E120" s="208" t="s">
        <v>18</v>
      </c>
      <c r="F120" s="208" t="s">
        <v>60</v>
      </c>
      <c r="G120" s="209">
        <v>776264.72</v>
      </c>
      <c r="H120" s="210">
        <v>100.9573</v>
      </c>
      <c r="I120" s="209">
        <v>783695.9</v>
      </c>
      <c r="J120" s="178">
        <v>4.8099999999999997E-2</v>
      </c>
      <c r="K120" s="211">
        <v>1.177</v>
      </c>
      <c r="L120" s="147">
        <f t="shared" si="4"/>
        <v>9.6214633000452673E-4</v>
      </c>
    </row>
    <row r="121" spans="1:12" x14ac:dyDescent="0.25">
      <c r="A121" s="129" t="s">
        <v>259</v>
      </c>
      <c r="B121" s="197" t="s">
        <v>637</v>
      </c>
      <c r="C121" s="198">
        <v>5.5010000000000003</v>
      </c>
      <c r="D121" s="199">
        <v>46129</v>
      </c>
      <c r="E121" s="200" t="s">
        <v>18</v>
      </c>
      <c r="F121" s="200" t="s">
        <v>582</v>
      </c>
      <c r="G121" s="201">
        <v>740471.68</v>
      </c>
      <c r="H121" s="202">
        <v>100.4027</v>
      </c>
      <c r="I121" s="201">
        <v>743453.56</v>
      </c>
      <c r="J121" s="203">
        <v>5.0900000000000001E-2</v>
      </c>
      <c r="K121" s="42">
        <v>2.68</v>
      </c>
      <c r="L121" s="137">
        <f t="shared" si="4"/>
        <v>9.1274066163010454E-4</v>
      </c>
    </row>
    <row r="122" spans="1:12" x14ac:dyDescent="0.25">
      <c r="A122" s="204" t="s">
        <v>193</v>
      </c>
      <c r="B122" s="205" t="s">
        <v>638</v>
      </c>
      <c r="C122" s="206">
        <v>5.4720000000000004</v>
      </c>
      <c r="D122" s="207">
        <v>46650</v>
      </c>
      <c r="E122" s="208" t="s">
        <v>60</v>
      </c>
      <c r="F122" s="208" t="s">
        <v>18</v>
      </c>
      <c r="G122" s="209">
        <v>771475.87</v>
      </c>
      <c r="H122" s="210">
        <v>100.40389999999999</v>
      </c>
      <c r="I122" s="209">
        <v>774591.86</v>
      </c>
      <c r="J122" s="178">
        <v>5.0199999999999995E-2</v>
      </c>
      <c r="K122" s="211">
        <v>1.417</v>
      </c>
      <c r="L122" s="147">
        <f t="shared" si="4"/>
        <v>9.5096926671478076E-4</v>
      </c>
    </row>
    <row r="123" spans="1:12" x14ac:dyDescent="0.25">
      <c r="A123" s="129" t="s">
        <v>349</v>
      </c>
      <c r="B123" s="197" t="s">
        <v>639</v>
      </c>
      <c r="C123" s="198">
        <v>5.0270000000000001</v>
      </c>
      <c r="D123" s="199">
        <v>47026</v>
      </c>
      <c r="E123" s="200" t="s">
        <v>60</v>
      </c>
      <c r="F123" s="200" t="s">
        <v>18</v>
      </c>
      <c r="G123" s="201">
        <v>3792572.67</v>
      </c>
      <c r="H123" s="202">
        <v>99.325800000000001</v>
      </c>
      <c r="I123" s="201">
        <v>3767003.15</v>
      </c>
      <c r="J123" s="203">
        <v>5.2600000000000001E-2</v>
      </c>
      <c r="K123" s="42">
        <v>1.635</v>
      </c>
      <c r="L123" s="137">
        <f t="shared" si="4"/>
        <v>4.6247635797099246E-3</v>
      </c>
    </row>
    <row r="124" spans="1:12" x14ac:dyDescent="0.25">
      <c r="A124" s="204" t="s">
        <v>247</v>
      </c>
      <c r="B124" s="205" t="s">
        <v>640</v>
      </c>
      <c r="C124" s="206">
        <v>4.8940000000000001</v>
      </c>
      <c r="D124" s="207">
        <v>47025</v>
      </c>
      <c r="E124" s="208" t="s">
        <v>60</v>
      </c>
      <c r="F124" s="208" t="s">
        <v>18</v>
      </c>
      <c r="G124" s="209">
        <v>3039576.56</v>
      </c>
      <c r="H124" s="210">
        <v>100.3831</v>
      </c>
      <c r="I124" s="209">
        <v>3051221.18</v>
      </c>
      <c r="J124" s="178">
        <v>5.1100000000000007E-2</v>
      </c>
      <c r="K124" s="211">
        <v>1.909</v>
      </c>
      <c r="L124" s="212">
        <f t="shared" si="4"/>
        <v>3.745995430586126E-3</v>
      </c>
    </row>
    <row r="125" spans="1:12" x14ac:dyDescent="0.25">
      <c r="A125" s="129" t="s">
        <v>194</v>
      </c>
      <c r="B125" s="197" t="s">
        <v>641</v>
      </c>
      <c r="C125" s="198">
        <v>5.1479999999999997</v>
      </c>
      <c r="D125" s="199">
        <v>46795</v>
      </c>
      <c r="E125" s="200" t="s">
        <v>60</v>
      </c>
      <c r="F125" s="200" t="s">
        <v>18</v>
      </c>
      <c r="G125" s="201">
        <v>2235902.3199999998</v>
      </c>
      <c r="H125" s="202">
        <v>100.0448</v>
      </c>
      <c r="I125" s="201">
        <v>2236904.0099999998</v>
      </c>
      <c r="J125" s="203">
        <v>5.0799999999999998E-2</v>
      </c>
      <c r="K125" s="42">
        <v>1.51</v>
      </c>
      <c r="L125" s="137">
        <f t="shared" si="4"/>
        <v>2.7462552551237142E-3</v>
      </c>
    </row>
    <row r="126" spans="1:12" x14ac:dyDescent="0.25">
      <c r="A126" s="204" t="s">
        <v>369</v>
      </c>
      <c r="B126" s="205" t="s">
        <v>642</v>
      </c>
      <c r="C126" s="206">
        <v>4.7619999999999996</v>
      </c>
      <c r="D126" s="207">
        <v>47040</v>
      </c>
      <c r="E126" s="208" t="s">
        <v>60</v>
      </c>
      <c r="F126" s="208" t="s">
        <v>18</v>
      </c>
      <c r="G126" s="209">
        <v>2768274.46</v>
      </c>
      <c r="H126" s="210">
        <v>98.971000000000004</v>
      </c>
      <c r="I126" s="209">
        <v>2739788.91</v>
      </c>
      <c r="J126" s="178">
        <v>5.2600000000000001E-2</v>
      </c>
      <c r="K126" s="211">
        <v>1.6919999999999999</v>
      </c>
      <c r="L126" s="212">
        <f t="shared" si="4"/>
        <v>3.3636488907797051E-3</v>
      </c>
    </row>
    <row r="127" spans="1:12" x14ac:dyDescent="0.25">
      <c r="A127" s="129" t="s">
        <v>388</v>
      </c>
      <c r="B127" s="197" t="s">
        <v>643</v>
      </c>
      <c r="C127" s="198">
        <v>5.5529999999999999</v>
      </c>
      <c r="D127" s="199">
        <v>46735</v>
      </c>
      <c r="E127" s="200" t="s">
        <v>60</v>
      </c>
      <c r="F127" s="200" t="s">
        <v>18</v>
      </c>
      <c r="G127" s="201">
        <v>2971290.31</v>
      </c>
      <c r="H127" s="202">
        <v>101.5843</v>
      </c>
      <c r="I127" s="201">
        <v>3018364.46</v>
      </c>
      <c r="J127" s="203">
        <v>5.0300000000000004E-2</v>
      </c>
      <c r="K127" s="42">
        <v>1.357</v>
      </c>
      <c r="L127" s="137">
        <f t="shared" si="4"/>
        <v>3.7056571149665257E-3</v>
      </c>
    </row>
    <row r="128" spans="1:12" x14ac:dyDescent="0.25">
      <c r="A128" s="204" t="s">
        <v>290</v>
      </c>
      <c r="B128" s="205" t="s">
        <v>644</v>
      </c>
      <c r="C128" s="206">
        <v>6.5910000000000002</v>
      </c>
      <c r="D128" s="207">
        <v>46735</v>
      </c>
      <c r="E128" s="208" t="s">
        <v>60</v>
      </c>
      <c r="F128" s="208" t="s">
        <v>18</v>
      </c>
      <c r="G128" s="209">
        <v>1851310.05</v>
      </c>
      <c r="H128" s="210">
        <v>101.34650000000001</v>
      </c>
      <c r="I128" s="209">
        <v>1876237.94</v>
      </c>
      <c r="J128" s="178">
        <v>4.9200000000000001E-2</v>
      </c>
      <c r="K128" s="211">
        <v>0.82499999999999996</v>
      </c>
      <c r="L128" s="212">
        <f t="shared" si="4"/>
        <v>2.3034641985319221E-3</v>
      </c>
    </row>
    <row r="129" spans="1:12" x14ac:dyDescent="0.25">
      <c r="A129" s="129" t="s">
        <v>195</v>
      </c>
      <c r="B129" s="197" t="s">
        <v>645</v>
      </c>
      <c r="C129" s="198">
        <v>5.6870000000000003</v>
      </c>
      <c r="D129" s="199">
        <v>46759</v>
      </c>
      <c r="E129" s="200" t="s">
        <v>60</v>
      </c>
      <c r="F129" s="200" t="s">
        <v>18</v>
      </c>
      <c r="G129" s="201">
        <v>2415297.0299999998</v>
      </c>
      <c r="H129" s="202">
        <v>100.69710000000001</v>
      </c>
      <c r="I129" s="201">
        <v>2432134.0699999998</v>
      </c>
      <c r="J129" s="203">
        <v>5.0099999999999999E-2</v>
      </c>
      <c r="K129" s="42">
        <v>1.3979999999999999</v>
      </c>
      <c r="L129" s="137">
        <f t="shared" si="4"/>
        <v>2.9859399156349706E-3</v>
      </c>
    </row>
    <row r="130" spans="1:12" x14ac:dyDescent="0.25">
      <c r="A130" s="204" t="s">
        <v>196</v>
      </c>
      <c r="B130" s="205" t="s">
        <v>646</v>
      </c>
      <c r="C130" s="206">
        <v>4.7949999999999999</v>
      </c>
      <c r="D130" s="207">
        <v>46811</v>
      </c>
      <c r="E130" s="208" t="s">
        <v>60</v>
      </c>
      <c r="F130" s="208" t="s">
        <v>18</v>
      </c>
      <c r="G130" s="209">
        <v>2767006.42</v>
      </c>
      <c r="H130" s="210">
        <v>99.499799999999993</v>
      </c>
      <c r="I130" s="209">
        <v>2753165.85</v>
      </c>
      <c r="J130" s="178">
        <v>5.2199999999999996E-2</v>
      </c>
      <c r="K130" s="211">
        <v>1.552</v>
      </c>
      <c r="L130" s="212">
        <f t="shared" si="4"/>
        <v>3.3800718090668757E-3</v>
      </c>
    </row>
    <row r="131" spans="1:12" x14ac:dyDescent="0.25">
      <c r="A131" s="129" t="s">
        <v>197</v>
      </c>
      <c r="B131" s="197" t="s">
        <v>647</v>
      </c>
      <c r="C131" s="198">
        <v>5.3769999999999998</v>
      </c>
      <c r="D131" s="199">
        <v>46776</v>
      </c>
      <c r="E131" s="200" t="s">
        <v>60</v>
      </c>
      <c r="F131" s="200" t="s">
        <v>18</v>
      </c>
      <c r="G131" s="201">
        <v>1937683.71</v>
      </c>
      <c r="H131" s="202">
        <v>100.9161</v>
      </c>
      <c r="I131" s="201">
        <v>1955434.83</v>
      </c>
      <c r="J131" s="203">
        <v>5.0999999999999997E-2</v>
      </c>
      <c r="K131" s="42">
        <v>1.486</v>
      </c>
      <c r="L131" s="137">
        <f t="shared" si="4"/>
        <v>2.4006945107758323E-3</v>
      </c>
    </row>
    <row r="132" spans="1:12" x14ac:dyDescent="0.25">
      <c r="A132" s="204" t="s">
        <v>391</v>
      </c>
      <c r="B132" s="205" t="s">
        <v>648</v>
      </c>
      <c r="C132" s="206">
        <v>0</v>
      </c>
      <c r="D132" s="207">
        <v>46113</v>
      </c>
      <c r="E132" s="208" t="s">
        <v>60</v>
      </c>
      <c r="F132" s="208" t="s">
        <v>18</v>
      </c>
      <c r="G132" s="209">
        <v>4100000</v>
      </c>
      <c r="H132" s="210">
        <v>100.125</v>
      </c>
      <c r="I132" s="209">
        <v>4105125</v>
      </c>
      <c r="J132" s="178">
        <v>5.4100000000000002E-2</v>
      </c>
      <c r="K132" s="211">
        <v>4.34</v>
      </c>
      <c r="L132" s="212">
        <f t="shared" si="4"/>
        <v>5.0398770147449187E-3</v>
      </c>
    </row>
    <row r="133" spans="1:12" x14ac:dyDescent="0.25">
      <c r="A133" s="129" t="s">
        <v>198</v>
      </c>
      <c r="B133" s="197" t="s">
        <v>649</v>
      </c>
      <c r="C133" s="198">
        <v>6.9960000000000004</v>
      </c>
      <c r="D133" s="199">
        <v>46113</v>
      </c>
      <c r="E133" s="200" t="s">
        <v>18</v>
      </c>
      <c r="F133" s="200" t="s">
        <v>60</v>
      </c>
      <c r="G133" s="201">
        <v>2917767.48</v>
      </c>
      <c r="H133" s="202">
        <v>100.74509999999999</v>
      </c>
      <c r="I133" s="201">
        <v>2939507.77</v>
      </c>
      <c r="J133" s="203">
        <v>4.9299999999999997E-2</v>
      </c>
      <c r="K133" s="42">
        <v>0.66100000000000003</v>
      </c>
      <c r="L133" s="137">
        <f t="shared" si="4"/>
        <v>3.6088444675100259E-3</v>
      </c>
    </row>
    <row r="134" spans="1:12" x14ac:dyDescent="0.25">
      <c r="A134" s="204" t="s">
        <v>364</v>
      </c>
      <c r="B134" s="205" t="s">
        <v>650</v>
      </c>
      <c r="C134" s="206">
        <v>4.72</v>
      </c>
      <c r="D134" s="207">
        <v>47044</v>
      </c>
      <c r="E134" s="208" t="s">
        <v>18</v>
      </c>
      <c r="F134" s="208" t="s">
        <v>60</v>
      </c>
      <c r="G134" s="209">
        <v>1727459.95</v>
      </c>
      <c r="H134" s="210">
        <v>99.457700000000003</v>
      </c>
      <c r="I134" s="209">
        <v>1718091.93</v>
      </c>
      <c r="J134" s="178">
        <v>5.28E-2</v>
      </c>
      <c r="K134" s="211">
        <v>1.8879999999999999</v>
      </c>
      <c r="L134" s="212">
        <f t="shared" si="4"/>
        <v>2.109307762181599E-3</v>
      </c>
    </row>
    <row r="135" spans="1:12" x14ac:dyDescent="0.25">
      <c r="A135" s="129" t="s">
        <v>203</v>
      </c>
      <c r="B135" s="197" t="s">
        <v>651</v>
      </c>
      <c r="C135" s="198">
        <v>4.9349999999999996</v>
      </c>
      <c r="D135" s="199">
        <v>46887</v>
      </c>
      <c r="E135" s="200" t="s">
        <v>18</v>
      </c>
      <c r="F135" s="200" t="s">
        <v>60</v>
      </c>
      <c r="G135" s="201">
        <v>2229736.12</v>
      </c>
      <c r="H135" s="202">
        <v>99.774100000000004</v>
      </c>
      <c r="I135" s="201">
        <v>2224699.15</v>
      </c>
      <c r="J135" s="203">
        <v>5.1299999999999998E-2</v>
      </c>
      <c r="K135" s="42">
        <v>1.845</v>
      </c>
      <c r="L135" s="137">
        <f t="shared" si="4"/>
        <v>2.7312713037502046E-3</v>
      </c>
    </row>
    <row r="136" spans="1:12" x14ac:dyDescent="0.25">
      <c r="A136" s="204" t="s">
        <v>199</v>
      </c>
      <c r="B136" s="205" t="s">
        <v>652</v>
      </c>
      <c r="C136" s="206">
        <v>5.218</v>
      </c>
      <c r="D136" s="207">
        <v>46575</v>
      </c>
      <c r="E136" s="208" t="s">
        <v>18</v>
      </c>
      <c r="F136" s="208" t="s">
        <v>60</v>
      </c>
      <c r="G136" s="209">
        <v>763913.1</v>
      </c>
      <c r="H136" s="210">
        <v>100.32340000000001</v>
      </c>
      <c r="I136" s="209">
        <v>766383.6</v>
      </c>
      <c r="J136" s="178">
        <v>4.7500000000000001E-2</v>
      </c>
      <c r="K136" s="211">
        <v>1.232</v>
      </c>
      <c r="L136" s="212">
        <f t="shared" si="4"/>
        <v>9.4089195581558761E-4</v>
      </c>
    </row>
    <row r="137" spans="1:12" x14ac:dyDescent="0.25">
      <c r="A137" s="129" t="s">
        <v>283</v>
      </c>
      <c r="B137" s="197" t="s">
        <v>653</v>
      </c>
      <c r="C137" s="198">
        <v>4.9139999999999997</v>
      </c>
      <c r="D137" s="199">
        <v>46884</v>
      </c>
      <c r="E137" s="200" t="s">
        <v>60</v>
      </c>
      <c r="F137" s="200" t="s">
        <v>18</v>
      </c>
      <c r="G137" s="201">
        <v>3080319.99</v>
      </c>
      <c r="H137" s="202">
        <v>99.766800000000003</v>
      </c>
      <c r="I137" s="201">
        <v>3073136.68</v>
      </c>
      <c r="J137" s="203">
        <v>5.0199999999999995E-2</v>
      </c>
      <c r="K137" s="42">
        <v>1.929</v>
      </c>
      <c r="L137" s="137">
        <f t="shared" si="4"/>
        <v>3.7729011702935995E-3</v>
      </c>
    </row>
    <row r="138" spans="1:12" x14ac:dyDescent="0.25">
      <c r="A138" s="204" t="s">
        <v>200</v>
      </c>
      <c r="B138" s="205" t="s">
        <v>654</v>
      </c>
      <c r="C138" s="206">
        <v>5.3639999999999999</v>
      </c>
      <c r="D138" s="207">
        <v>46519</v>
      </c>
      <c r="E138" s="208" t="s">
        <v>18</v>
      </c>
      <c r="F138" s="208" t="s">
        <v>60</v>
      </c>
      <c r="G138" s="209">
        <v>847137.7</v>
      </c>
      <c r="H138" s="210">
        <v>100.2269</v>
      </c>
      <c r="I138" s="209">
        <v>849059.86</v>
      </c>
      <c r="J138" s="178">
        <v>4.9100000000000005E-2</v>
      </c>
      <c r="K138" s="211">
        <v>1.1100000000000001</v>
      </c>
      <c r="L138" s="212">
        <f t="shared" si="4"/>
        <v>1.0423939033662895E-3</v>
      </c>
    </row>
    <row r="139" spans="1:12" x14ac:dyDescent="0.25">
      <c r="A139" s="129" t="s">
        <v>201</v>
      </c>
      <c r="B139" s="197" t="s">
        <v>655</v>
      </c>
      <c r="C139" s="198">
        <v>5.4269999999999996</v>
      </c>
      <c r="D139" s="199">
        <v>46713</v>
      </c>
      <c r="E139" s="200" t="s">
        <v>60</v>
      </c>
      <c r="F139" s="200" t="s">
        <v>60</v>
      </c>
      <c r="G139" s="201">
        <v>1626084.16</v>
      </c>
      <c r="H139" s="202">
        <v>100.39400000000001</v>
      </c>
      <c r="I139" s="201">
        <v>1632490.93</v>
      </c>
      <c r="J139" s="203">
        <v>5.0700000000000002E-2</v>
      </c>
      <c r="K139" s="42">
        <v>1.595</v>
      </c>
      <c r="L139" s="137">
        <f t="shared" si="4"/>
        <v>2.004215100608765E-3</v>
      </c>
    </row>
    <row r="140" spans="1:12" x14ac:dyDescent="0.25">
      <c r="A140" s="204" t="s">
        <v>368</v>
      </c>
      <c r="B140" s="205" t="s">
        <v>656</v>
      </c>
      <c r="C140" s="206">
        <v>4.83</v>
      </c>
      <c r="D140" s="207">
        <v>47179</v>
      </c>
      <c r="E140" s="208" t="s">
        <v>60</v>
      </c>
      <c r="F140" s="208" t="s">
        <v>18</v>
      </c>
      <c r="G140" s="209">
        <v>1000000</v>
      </c>
      <c r="H140" s="210">
        <v>99.269599999999997</v>
      </c>
      <c r="I140" s="209">
        <v>992696</v>
      </c>
      <c r="J140" s="178">
        <v>4.7500000000000001E-2</v>
      </c>
      <c r="K140" s="211">
        <v>2.75</v>
      </c>
      <c r="L140" s="212">
        <f t="shared" si="4"/>
        <v>1.218736519114332E-3</v>
      </c>
    </row>
    <row r="141" spans="1:12" x14ac:dyDescent="0.25">
      <c r="A141" s="452" t="s">
        <v>657</v>
      </c>
      <c r="B141" s="453"/>
      <c r="C141" s="26"/>
      <c r="D141" s="27"/>
      <c r="E141" s="28"/>
      <c r="F141" s="28"/>
      <c r="G141" s="29">
        <f>SUM(G77:G140)</f>
        <v>132287352.55000003</v>
      </c>
      <c r="H141" s="30"/>
      <c r="I141" s="29">
        <f>SUM(I77:I140)</f>
        <v>131900086.92000002</v>
      </c>
      <c r="J141" s="31"/>
      <c r="K141" s="31"/>
      <c r="L141" s="32">
        <f>SUM(L77:L140)</f>
        <v>0.16193422034918914</v>
      </c>
    </row>
    <row r="142" spans="1:12" ht="7.5" customHeight="1" x14ac:dyDescent="0.25">
      <c r="A142" s="23"/>
      <c r="B142" s="23"/>
      <c r="C142" s="23"/>
      <c r="D142" s="23"/>
      <c r="E142" s="23"/>
      <c r="F142" s="23"/>
      <c r="G142" s="24"/>
      <c r="H142" s="23"/>
      <c r="I142" s="23"/>
      <c r="J142" s="23"/>
      <c r="K142" s="23"/>
      <c r="L142" s="25"/>
    </row>
    <row r="143" spans="1:12" x14ac:dyDescent="0.25">
      <c r="A143" s="454" t="s">
        <v>658</v>
      </c>
      <c r="B143" s="455"/>
      <c r="C143" s="80"/>
      <c r="D143" s="80"/>
      <c r="E143" s="81"/>
      <c r="F143" s="81"/>
      <c r="G143" s="82"/>
      <c r="H143" s="83"/>
      <c r="I143" s="84"/>
      <c r="J143" s="85"/>
      <c r="K143" s="80"/>
      <c r="L143" s="86"/>
    </row>
    <row r="144" spans="1:12" x14ac:dyDescent="0.25">
      <c r="A144" s="87" t="s">
        <v>309</v>
      </c>
      <c r="B144" s="87" t="s">
        <v>659</v>
      </c>
      <c r="C144" s="88">
        <v>4.9000000000000004</v>
      </c>
      <c r="D144" s="89">
        <v>46759</v>
      </c>
      <c r="E144" s="91" t="s">
        <v>18</v>
      </c>
      <c r="F144" s="91" t="s">
        <v>11</v>
      </c>
      <c r="G144" s="46">
        <v>595000</v>
      </c>
      <c r="H144" s="91">
        <v>100.6688</v>
      </c>
      <c r="I144" s="46">
        <v>598979.36</v>
      </c>
      <c r="J144" s="48">
        <v>4.5599999999999995E-2</v>
      </c>
      <c r="K144" s="186">
        <v>1.661</v>
      </c>
      <c r="L144" s="213">
        <f t="shared" ref="L144:L175" si="5">I144/$I$258</f>
        <v>7.3536915654715072E-4</v>
      </c>
    </row>
    <row r="145" spans="1:12" x14ac:dyDescent="0.25">
      <c r="A145" s="51" t="s">
        <v>319</v>
      </c>
      <c r="B145" s="51" t="s">
        <v>660</v>
      </c>
      <c r="C145" s="93">
        <v>4</v>
      </c>
      <c r="D145" s="65">
        <v>47140</v>
      </c>
      <c r="E145" s="55" t="s">
        <v>11</v>
      </c>
      <c r="F145" s="55" t="s">
        <v>37</v>
      </c>
      <c r="G145" s="56">
        <v>2090000</v>
      </c>
      <c r="H145" s="55">
        <v>99.188000000000002</v>
      </c>
      <c r="I145" s="56">
        <v>2073029.2</v>
      </c>
      <c r="J145" s="58">
        <v>4.36E-2</v>
      </c>
      <c r="K145" s="214">
        <v>2.61</v>
      </c>
      <c r="L145" s="215">
        <f t="shared" si="5"/>
        <v>2.5450655500076241E-3</v>
      </c>
    </row>
    <row r="146" spans="1:12" x14ac:dyDescent="0.25">
      <c r="A146" s="87" t="s">
        <v>275</v>
      </c>
      <c r="B146" s="87" t="s">
        <v>661</v>
      </c>
      <c r="C146" s="88">
        <v>3.875</v>
      </c>
      <c r="D146" s="89">
        <v>47043</v>
      </c>
      <c r="E146" s="91" t="s">
        <v>18</v>
      </c>
      <c r="F146" s="91" t="s">
        <v>20</v>
      </c>
      <c r="G146" s="46">
        <v>1090000</v>
      </c>
      <c r="H146" s="91">
        <v>99.680499999999995</v>
      </c>
      <c r="I146" s="46">
        <v>1086517.45</v>
      </c>
      <c r="J146" s="48">
        <v>4.0399999999999998E-2</v>
      </c>
      <c r="K146" s="186">
        <v>2.4340000000000002</v>
      </c>
      <c r="L146" s="213">
        <f t="shared" si="5"/>
        <v>1.333921457294056E-3</v>
      </c>
    </row>
    <row r="147" spans="1:12" x14ac:dyDescent="0.25">
      <c r="A147" s="51" t="s">
        <v>356</v>
      </c>
      <c r="B147" s="51" t="s">
        <v>662</v>
      </c>
      <c r="C147" s="93">
        <v>3.7</v>
      </c>
      <c r="D147" s="65">
        <v>47164</v>
      </c>
      <c r="E147" s="55" t="s">
        <v>18</v>
      </c>
      <c r="F147" s="55" t="s">
        <v>20</v>
      </c>
      <c r="G147" s="56">
        <v>5740000</v>
      </c>
      <c r="H147" s="55">
        <v>99.159099999999995</v>
      </c>
      <c r="I147" s="56">
        <v>5691732.3399999999</v>
      </c>
      <c r="J147" s="58">
        <v>4.0800000000000003E-2</v>
      </c>
      <c r="K147" s="214">
        <v>2.6859999999999999</v>
      </c>
      <c r="L147" s="215">
        <f t="shared" si="5"/>
        <v>6.9877606636695134E-3</v>
      </c>
    </row>
    <row r="148" spans="1:12" x14ac:dyDescent="0.25">
      <c r="A148" s="87" t="s">
        <v>383</v>
      </c>
      <c r="B148" s="87" t="s">
        <v>663</v>
      </c>
      <c r="C148" s="88">
        <v>4</v>
      </c>
      <c r="D148" s="89">
        <v>47190</v>
      </c>
      <c r="E148" s="91" t="s">
        <v>37</v>
      </c>
      <c r="F148" s="91" t="s">
        <v>90</v>
      </c>
      <c r="G148" s="46">
        <v>3995000</v>
      </c>
      <c r="H148" s="91">
        <v>99.478800000000007</v>
      </c>
      <c r="I148" s="46">
        <v>3974178.06</v>
      </c>
      <c r="J148" s="48">
        <v>4.2599999999999999E-2</v>
      </c>
      <c r="K148" s="186">
        <v>2.75</v>
      </c>
      <c r="L148" s="213">
        <f t="shared" si="5"/>
        <v>4.8791129763643137E-3</v>
      </c>
    </row>
    <row r="149" spans="1:12" x14ac:dyDescent="0.25">
      <c r="A149" s="51" t="s">
        <v>327</v>
      </c>
      <c r="B149" s="51" t="s">
        <v>664</v>
      </c>
      <c r="C149" s="93">
        <v>4.351</v>
      </c>
      <c r="D149" s="65">
        <v>46954</v>
      </c>
      <c r="E149" s="55" t="s">
        <v>31</v>
      </c>
      <c r="F149" s="55" t="s">
        <v>17</v>
      </c>
      <c r="G149" s="56">
        <v>4195000</v>
      </c>
      <c r="H149" s="55">
        <v>99.9422</v>
      </c>
      <c r="I149" s="56">
        <v>4192575.29</v>
      </c>
      <c r="J149" s="58">
        <v>4.4400000000000002E-2</v>
      </c>
      <c r="K149" s="214">
        <v>2.1520000000000001</v>
      </c>
      <c r="L149" s="215">
        <f t="shared" si="5"/>
        <v>5.1472400564315374E-3</v>
      </c>
    </row>
    <row r="150" spans="1:12" x14ac:dyDescent="0.25">
      <c r="A150" s="87" t="s">
        <v>352</v>
      </c>
      <c r="B150" s="87" t="s">
        <v>665</v>
      </c>
      <c r="C150" s="88">
        <v>4.0090000000000003</v>
      </c>
      <c r="D150" s="89">
        <v>46792</v>
      </c>
      <c r="E150" s="91" t="s">
        <v>31</v>
      </c>
      <c r="F150" s="91" t="s">
        <v>17</v>
      </c>
      <c r="G150" s="46">
        <v>3675000</v>
      </c>
      <c r="H150" s="91">
        <v>99.375399999999999</v>
      </c>
      <c r="I150" s="46">
        <v>3652045.95</v>
      </c>
      <c r="J150" s="48">
        <v>4.3799999999999999E-2</v>
      </c>
      <c r="K150" s="186">
        <v>1.76</v>
      </c>
      <c r="L150" s="213">
        <f t="shared" si="5"/>
        <v>4.4836302037568341E-3</v>
      </c>
    </row>
    <row r="151" spans="1:12" x14ac:dyDescent="0.25">
      <c r="A151" s="51" t="s">
        <v>298</v>
      </c>
      <c r="B151" s="51" t="s">
        <v>666</v>
      </c>
      <c r="C151" s="93">
        <v>4.375</v>
      </c>
      <c r="D151" s="65">
        <v>46887</v>
      </c>
      <c r="E151" s="55" t="s">
        <v>18</v>
      </c>
      <c r="F151" s="55" t="s">
        <v>17</v>
      </c>
      <c r="G151" s="56">
        <v>2045000</v>
      </c>
      <c r="H151" s="55">
        <v>100.30719999999999</v>
      </c>
      <c r="I151" s="56">
        <v>2051282.24</v>
      </c>
      <c r="J151" s="58">
        <v>4.2699999999999995E-2</v>
      </c>
      <c r="K151" s="214">
        <v>2.052</v>
      </c>
      <c r="L151" s="215">
        <f t="shared" si="5"/>
        <v>2.5183667274761355E-3</v>
      </c>
    </row>
    <row r="152" spans="1:12" x14ac:dyDescent="0.25">
      <c r="A152" s="87" t="s">
        <v>268</v>
      </c>
      <c r="B152" s="87" t="s">
        <v>667</v>
      </c>
      <c r="C152" s="88">
        <v>3.9</v>
      </c>
      <c r="D152" s="89">
        <v>47043</v>
      </c>
      <c r="E152" s="91" t="s">
        <v>18</v>
      </c>
      <c r="F152" s="91" t="s">
        <v>17</v>
      </c>
      <c r="G152" s="46">
        <v>1605000</v>
      </c>
      <c r="H152" s="91">
        <v>99.277500000000003</v>
      </c>
      <c r="I152" s="46">
        <v>1593403.88</v>
      </c>
      <c r="J152" s="48">
        <v>4.2699999999999995E-2</v>
      </c>
      <c r="K152" s="182">
        <v>2.431</v>
      </c>
      <c r="L152" s="115">
        <f t="shared" si="5"/>
        <v>1.9562277860034399E-3</v>
      </c>
    </row>
    <row r="153" spans="1:12" x14ac:dyDescent="0.25">
      <c r="A153" s="51" t="s">
        <v>310</v>
      </c>
      <c r="B153" s="51" t="s">
        <v>668</v>
      </c>
      <c r="C153" s="93">
        <v>4.95</v>
      </c>
      <c r="D153" s="65">
        <v>46394</v>
      </c>
      <c r="E153" s="55" t="s">
        <v>11</v>
      </c>
      <c r="F153" s="55" t="s">
        <v>11</v>
      </c>
      <c r="G153" s="56">
        <v>2390000</v>
      </c>
      <c r="H153" s="55">
        <v>100.2865</v>
      </c>
      <c r="I153" s="56">
        <v>2396847.35</v>
      </c>
      <c r="J153" s="58">
        <v>4.5999999999999999E-2</v>
      </c>
      <c r="K153" s="184">
        <v>0.74</v>
      </c>
      <c r="L153" s="70">
        <f t="shared" si="5"/>
        <v>2.9426182801053002E-3</v>
      </c>
    </row>
    <row r="154" spans="1:12" x14ac:dyDescent="0.25">
      <c r="A154" s="87" t="s">
        <v>202</v>
      </c>
      <c r="B154" s="87" t="s">
        <v>669</v>
      </c>
      <c r="C154" s="216">
        <v>4.9000000000000004</v>
      </c>
      <c r="D154" s="89">
        <v>46479</v>
      </c>
      <c r="E154" s="217" t="s">
        <v>18</v>
      </c>
      <c r="F154" s="91" t="s">
        <v>31</v>
      </c>
      <c r="G154" s="46">
        <v>3765000</v>
      </c>
      <c r="H154" s="91">
        <v>100.6078</v>
      </c>
      <c r="I154" s="46">
        <v>3787883.67</v>
      </c>
      <c r="J154" s="48">
        <v>4.3200000000000002E-2</v>
      </c>
      <c r="K154" s="186">
        <v>0.95</v>
      </c>
      <c r="L154" s="213">
        <f t="shared" si="5"/>
        <v>4.6503986706764415E-3</v>
      </c>
    </row>
    <row r="155" spans="1:12" x14ac:dyDescent="0.25">
      <c r="A155" s="51" t="s">
        <v>359</v>
      </c>
      <c r="B155" s="51" t="s">
        <v>670</v>
      </c>
      <c r="C155" s="93">
        <v>4.1500000000000004</v>
      </c>
      <c r="D155" s="65">
        <v>46610</v>
      </c>
      <c r="E155" s="55" t="s">
        <v>18</v>
      </c>
      <c r="F155" s="55" t="s">
        <v>31</v>
      </c>
      <c r="G155" s="56">
        <v>1350000</v>
      </c>
      <c r="H155" s="55">
        <v>99.791300000000007</v>
      </c>
      <c r="I155" s="56">
        <v>1347182.55</v>
      </c>
      <c r="J155" s="58">
        <v>4.3499999999999997E-2</v>
      </c>
      <c r="K155" s="214">
        <v>1.3049999999999999</v>
      </c>
      <c r="L155" s="215">
        <f t="shared" si="5"/>
        <v>1.6539409563437039E-3</v>
      </c>
    </row>
    <row r="156" spans="1:12" x14ac:dyDescent="0.25">
      <c r="A156" s="87" t="s">
        <v>326</v>
      </c>
      <c r="B156" s="87" t="s">
        <v>671</v>
      </c>
      <c r="C156" s="88">
        <v>5.2030000000000003</v>
      </c>
      <c r="D156" s="89">
        <v>46405</v>
      </c>
      <c r="E156" s="91" t="s">
        <v>11</v>
      </c>
      <c r="F156" s="91" t="s">
        <v>11</v>
      </c>
      <c r="G156" s="46">
        <v>400000</v>
      </c>
      <c r="H156" s="91">
        <v>100.6746</v>
      </c>
      <c r="I156" s="46">
        <v>402698.4</v>
      </c>
      <c r="J156" s="48">
        <v>4.2999999999999997E-2</v>
      </c>
      <c r="K156" s="186">
        <v>0.77100000000000002</v>
      </c>
      <c r="L156" s="213">
        <f t="shared" si="5"/>
        <v>4.9439430225256369E-4</v>
      </c>
    </row>
    <row r="157" spans="1:12" x14ac:dyDescent="0.25">
      <c r="A157" s="51" t="s">
        <v>377</v>
      </c>
      <c r="B157" s="51" t="s">
        <v>672</v>
      </c>
      <c r="C157" s="93">
        <v>4.05</v>
      </c>
      <c r="D157" s="65">
        <v>47188</v>
      </c>
      <c r="E157" s="55" t="s">
        <v>18</v>
      </c>
      <c r="F157" s="55" t="s">
        <v>31</v>
      </c>
      <c r="G157" s="56">
        <v>955000</v>
      </c>
      <c r="H157" s="55">
        <v>99.501300999999998</v>
      </c>
      <c r="I157" s="56">
        <v>950237.42</v>
      </c>
      <c r="J157" s="58">
        <v>4.3099999999999999E-2</v>
      </c>
      <c r="K157" s="214">
        <v>2.7429999999999999</v>
      </c>
      <c r="L157" s="215">
        <f t="shared" si="5"/>
        <v>1.1666099647656318E-3</v>
      </c>
    </row>
    <row r="158" spans="1:12" x14ac:dyDescent="0.25">
      <c r="A158" s="87" t="s">
        <v>299</v>
      </c>
      <c r="B158" s="87" t="s">
        <v>673</v>
      </c>
      <c r="C158" s="88">
        <v>2.0870000000000002</v>
      </c>
      <c r="D158" s="89">
        <v>46918</v>
      </c>
      <c r="E158" s="91" t="s">
        <v>37</v>
      </c>
      <c r="F158" s="91" t="s">
        <v>17</v>
      </c>
      <c r="G158" s="46">
        <v>7125000</v>
      </c>
      <c r="H158" s="91">
        <v>95.163700000000006</v>
      </c>
      <c r="I158" s="46">
        <v>6780413.6299999999</v>
      </c>
      <c r="J158" s="48">
        <v>4.5700000000000005E-2</v>
      </c>
      <c r="K158" s="186">
        <v>2.1030000000000002</v>
      </c>
      <c r="L158" s="213">
        <f t="shared" si="5"/>
        <v>8.324338675265712E-3</v>
      </c>
    </row>
    <row r="159" spans="1:12" x14ac:dyDescent="0.25">
      <c r="A159" s="51" t="s">
        <v>284</v>
      </c>
      <c r="B159" s="51" t="s">
        <v>674</v>
      </c>
      <c r="C159" s="93">
        <v>4.6230000000000002</v>
      </c>
      <c r="D159" s="65">
        <v>46882</v>
      </c>
      <c r="E159" s="55" t="s">
        <v>37</v>
      </c>
      <c r="F159" s="55" t="s">
        <v>17</v>
      </c>
      <c r="G159" s="56">
        <v>1250000</v>
      </c>
      <c r="H159" s="55">
        <v>100.43429999999999</v>
      </c>
      <c r="I159" s="56">
        <v>1255428.75</v>
      </c>
      <c r="J159" s="58">
        <v>4.5499999999999999E-2</v>
      </c>
      <c r="K159" s="214">
        <v>1.952</v>
      </c>
      <c r="L159" s="215">
        <f t="shared" si="5"/>
        <v>1.5412944796504237E-3</v>
      </c>
    </row>
    <row r="160" spans="1:12" x14ac:dyDescent="0.25">
      <c r="A160" s="87" t="s">
        <v>343</v>
      </c>
      <c r="B160" s="87" t="s">
        <v>675</v>
      </c>
      <c r="C160" s="88">
        <v>5.0039999999999996</v>
      </c>
      <c r="D160" s="89">
        <v>46779</v>
      </c>
      <c r="E160" s="91" t="s">
        <v>37</v>
      </c>
      <c r="F160" s="91" t="s">
        <v>17</v>
      </c>
      <c r="G160" s="46">
        <v>1735000</v>
      </c>
      <c r="H160" s="91">
        <v>100.9392</v>
      </c>
      <c r="I160" s="46">
        <v>1751295.12</v>
      </c>
      <c r="J160" s="48">
        <v>4.4600000000000001E-2</v>
      </c>
      <c r="K160" s="186">
        <v>1.714</v>
      </c>
      <c r="L160" s="213">
        <f t="shared" si="5"/>
        <v>2.150071440290599E-3</v>
      </c>
    </row>
    <row r="161" spans="1:12" x14ac:dyDescent="0.25">
      <c r="A161" s="51" t="s">
        <v>250</v>
      </c>
      <c r="B161" s="51" t="s">
        <v>676</v>
      </c>
      <c r="C161" s="93">
        <v>4.7290000000000001</v>
      </c>
      <c r="D161" s="65">
        <v>46863</v>
      </c>
      <c r="E161" s="55" t="s">
        <v>90</v>
      </c>
      <c r="F161" s="55" t="s">
        <v>37</v>
      </c>
      <c r="G161" s="56">
        <v>950000</v>
      </c>
      <c r="H161" s="55">
        <v>100.717</v>
      </c>
      <c r="I161" s="56">
        <v>956811.5</v>
      </c>
      <c r="J161" s="58">
        <v>4.4600000000000001E-2</v>
      </c>
      <c r="K161" s="214">
        <v>1.899</v>
      </c>
      <c r="L161" s="215">
        <f t="shared" si="5"/>
        <v>1.1746809868867837E-3</v>
      </c>
    </row>
    <row r="162" spans="1:12" x14ac:dyDescent="0.25">
      <c r="A162" s="87" t="s">
        <v>320</v>
      </c>
      <c r="B162" s="87" t="s">
        <v>677</v>
      </c>
      <c r="C162" s="88">
        <v>4.0259999999999998</v>
      </c>
      <c r="D162" s="89">
        <v>47140</v>
      </c>
      <c r="E162" s="91" t="s">
        <v>37</v>
      </c>
      <c r="F162" s="91" t="s">
        <v>31</v>
      </c>
      <c r="G162" s="46">
        <v>1050000</v>
      </c>
      <c r="H162" s="91">
        <v>98.971500000000006</v>
      </c>
      <c r="I162" s="46">
        <v>1039200.75</v>
      </c>
      <c r="J162" s="48">
        <v>4.4500000000000005E-2</v>
      </c>
      <c r="K162" s="186">
        <v>2.6070000000000002</v>
      </c>
      <c r="L162" s="213">
        <f t="shared" si="5"/>
        <v>1.2758305712081072E-3</v>
      </c>
    </row>
    <row r="163" spans="1:12" x14ac:dyDescent="0.25">
      <c r="A163" s="51" t="s">
        <v>296</v>
      </c>
      <c r="B163" s="51" t="s">
        <v>678</v>
      </c>
      <c r="C163" s="93">
        <v>4.4409999999999998</v>
      </c>
      <c r="D163" s="65">
        <v>46547</v>
      </c>
      <c r="E163" s="55" t="s">
        <v>37</v>
      </c>
      <c r="F163" s="55" t="s">
        <v>31</v>
      </c>
      <c r="G163" s="56">
        <v>1500000</v>
      </c>
      <c r="H163" s="55">
        <v>100.15300000000001</v>
      </c>
      <c r="I163" s="56">
        <v>1502295</v>
      </c>
      <c r="J163" s="58">
        <v>4.36E-2</v>
      </c>
      <c r="K163" s="214">
        <v>1.133</v>
      </c>
      <c r="L163" s="215">
        <f t="shared" si="5"/>
        <v>1.8443730799588851E-3</v>
      </c>
    </row>
    <row r="164" spans="1:12" x14ac:dyDescent="0.25">
      <c r="A164" s="87" t="s">
        <v>365</v>
      </c>
      <c r="B164" s="87" t="s">
        <v>679</v>
      </c>
      <c r="C164" s="88">
        <v>4.9320000000000004</v>
      </c>
      <c r="D164" s="89">
        <v>47163</v>
      </c>
      <c r="E164" s="91" t="s">
        <v>37</v>
      </c>
      <c r="F164" s="91" t="s">
        <v>17</v>
      </c>
      <c r="G164" s="46">
        <v>2590000</v>
      </c>
      <c r="H164" s="91">
        <v>100.85760000000001</v>
      </c>
      <c r="I164" s="46">
        <v>2612211.84</v>
      </c>
      <c r="J164" s="48">
        <v>4.53E-2</v>
      </c>
      <c r="K164" s="186">
        <v>1.76</v>
      </c>
      <c r="L164" s="213">
        <f t="shared" si="5"/>
        <v>3.2070220541543879E-3</v>
      </c>
    </row>
    <row r="165" spans="1:12" x14ac:dyDescent="0.25">
      <c r="A165" s="51" t="s">
        <v>334</v>
      </c>
      <c r="B165" s="51" t="s">
        <v>680</v>
      </c>
      <c r="C165" s="93">
        <v>4.2469999999999999</v>
      </c>
      <c r="D165" s="65">
        <v>47151</v>
      </c>
      <c r="E165" s="55" t="s">
        <v>37</v>
      </c>
      <c r="F165" s="55" t="s">
        <v>17</v>
      </c>
      <c r="G165" s="56">
        <v>3560000</v>
      </c>
      <c r="H165" s="55">
        <v>99.121799999999993</v>
      </c>
      <c r="I165" s="56">
        <v>3528736.08</v>
      </c>
      <c r="J165" s="58">
        <v>4.58E-2</v>
      </c>
      <c r="K165" s="214">
        <v>2.625</v>
      </c>
      <c r="L165" s="215">
        <f t="shared" si="5"/>
        <v>4.3322422242180417E-3</v>
      </c>
    </row>
    <row r="166" spans="1:12" x14ac:dyDescent="0.25">
      <c r="A166" s="87" t="s">
        <v>337</v>
      </c>
      <c r="B166" s="87" t="s">
        <v>681</v>
      </c>
      <c r="C166" s="88">
        <v>5.0880000000000001</v>
      </c>
      <c r="D166" s="89">
        <v>46410</v>
      </c>
      <c r="E166" s="91" t="s">
        <v>37</v>
      </c>
      <c r="F166" s="91" t="s">
        <v>11</v>
      </c>
      <c r="G166" s="46">
        <v>1615000</v>
      </c>
      <c r="H166" s="91">
        <v>100.61669999999999</v>
      </c>
      <c r="I166" s="46">
        <v>1624959.71</v>
      </c>
      <c r="J166" s="48">
        <v>4.3299999999999998E-2</v>
      </c>
      <c r="K166" s="186">
        <v>0.78500000000000003</v>
      </c>
      <c r="L166" s="213">
        <f t="shared" si="5"/>
        <v>1.9949689942000718E-3</v>
      </c>
    </row>
    <row r="167" spans="1:12" x14ac:dyDescent="0.25">
      <c r="A167" s="51" t="s">
        <v>397</v>
      </c>
      <c r="B167" s="51" t="s">
        <v>682</v>
      </c>
      <c r="C167" s="93">
        <v>4.8570000000000002</v>
      </c>
      <c r="D167" s="65">
        <v>46843</v>
      </c>
      <c r="E167" s="55" t="s">
        <v>37</v>
      </c>
      <c r="F167" s="55" t="s">
        <v>17</v>
      </c>
      <c r="G167" s="56">
        <v>6250000</v>
      </c>
      <c r="H167" s="55">
        <v>100.85420000000001</v>
      </c>
      <c r="I167" s="56">
        <v>6303387.5</v>
      </c>
      <c r="J167" s="58">
        <v>4.5499999999999999E-2</v>
      </c>
      <c r="K167" s="214">
        <v>1.3979999999999999</v>
      </c>
      <c r="L167" s="215">
        <f t="shared" si="5"/>
        <v>7.7386919463549681E-3</v>
      </c>
    </row>
    <row r="168" spans="1:12" x14ac:dyDescent="0.25">
      <c r="A168" s="87" t="s">
        <v>224</v>
      </c>
      <c r="B168" s="87" t="s">
        <v>683</v>
      </c>
      <c r="C168" s="88">
        <v>4.4000000000000004</v>
      </c>
      <c r="D168" s="89">
        <v>46675</v>
      </c>
      <c r="E168" s="91" t="s">
        <v>11</v>
      </c>
      <c r="F168" s="91" t="s">
        <v>31</v>
      </c>
      <c r="G168" s="46">
        <v>1570000</v>
      </c>
      <c r="H168" s="91">
        <v>100.5047</v>
      </c>
      <c r="I168" s="46">
        <v>1577923.79</v>
      </c>
      <c r="J168" s="48">
        <v>4.1299999999999996E-2</v>
      </c>
      <c r="K168" s="186">
        <v>1.448</v>
      </c>
      <c r="L168" s="213">
        <f t="shared" si="5"/>
        <v>1.9372228227496576E-3</v>
      </c>
    </row>
    <row r="169" spans="1:12" x14ac:dyDescent="0.25">
      <c r="A169" s="51" t="s">
        <v>285</v>
      </c>
      <c r="B169" s="51" t="s">
        <v>684</v>
      </c>
      <c r="C169" s="93">
        <v>3.95</v>
      </c>
      <c r="D169" s="65">
        <v>47071</v>
      </c>
      <c r="E169" s="55" t="s">
        <v>11</v>
      </c>
      <c r="F169" s="55" t="s">
        <v>31</v>
      </c>
      <c r="G169" s="56">
        <v>3390000</v>
      </c>
      <c r="H169" s="55">
        <v>99.547700000000006</v>
      </c>
      <c r="I169" s="56">
        <v>3374667.03</v>
      </c>
      <c r="J169" s="58">
        <v>4.2000000000000003E-2</v>
      </c>
      <c r="K169" s="184">
        <v>2.4289999999999998</v>
      </c>
      <c r="L169" s="70">
        <f t="shared" si="5"/>
        <v>4.1430910866086905E-3</v>
      </c>
    </row>
    <row r="170" spans="1:12" x14ac:dyDescent="0.25">
      <c r="A170" s="87" t="s">
        <v>292</v>
      </c>
      <c r="B170" s="87" t="s">
        <v>685</v>
      </c>
      <c r="C170" s="88">
        <v>4.5759999999999996</v>
      </c>
      <c r="D170" s="89">
        <v>46508</v>
      </c>
      <c r="E170" s="91" t="s">
        <v>11</v>
      </c>
      <c r="F170" s="91" t="s">
        <v>11</v>
      </c>
      <c r="G170" s="46">
        <v>3025000</v>
      </c>
      <c r="H170" s="91">
        <v>100.4426</v>
      </c>
      <c r="I170" s="46">
        <v>3038388.65</v>
      </c>
      <c r="J170" s="48">
        <v>4.2599999999999999E-2</v>
      </c>
      <c r="K170" s="186">
        <v>1.107</v>
      </c>
      <c r="L170" s="213">
        <f t="shared" si="5"/>
        <v>3.7302408864521405E-3</v>
      </c>
    </row>
    <row r="171" spans="1:12" x14ac:dyDescent="0.25">
      <c r="A171" s="51" t="s">
        <v>393</v>
      </c>
      <c r="B171" s="51" t="s">
        <v>686</v>
      </c>
      <c r="C171" s="93">
        <v>4.1509999999999998</v>
      </c>
      <c r="D171" s="65">
        <v>47110</v>
      </c>
      <c r="E171" s="55" t="s">
        <v>31</v>
      </c>
      <c r="F171" s="55" t="s">
        <v>17</v>
      </c>
      <c r="G171" s="56">
        <v>1695000</v>
      </c>
      <c r="H171" s="55">
        <v>98.871300000000005</v>
      </c>
      <c r="I171" s="56">
        <v>1675868.54</v>
      </c>
      <c r="J171" s="58">
        <v>4.8899999999999999E-2</v>
      </c>
      <c r="K171" s="214">
        <v>2.3199999999999998</v>
      </c>
      <c r="L171" s="215">
        <f t="shared" si="5"/>
        <v>2.0574699514582691E-3</v>
      </c>
    </row>
    <row r="172" spans="1:12" x14ac:dyDescent="0.25">
      <c r="A172" s="87" t="s">
        <v>353</v>
      </c>
      <c r="B172" s="87" t="s">
        <v>687</v>
      </c>
      <c r="C172" s="88">
        <v>4.2140000000000004</v>
      </c>
      <c r="D172" s="89">
        <v>47218</v>
      </c>
      <c r="E172" s="91" t="s">
        <v>31</v>
      </c>
      <c r="F172" s="91" t="s">
        <v>17</v>
      </c>
      <c r="G172" s="46">
        <v>3420000</v>
      </c>
      <c r="H172" s="91">
        <v>98.741399999999999</v>
      </c>
      <c r="I172" s="46">
        <v>3376955.88</v>
      </c>
      <c r="J172" s="48">
        <v>4.4800000000000006E-2</v>
      </c>
      <c r="K172" s="186">
        <v>2.8119999999999998</v>
      </c>
      <c r="L172" s="213">
        <f t="shared" si="5"/>
        <v>4.1459011161462077E-3</v>
      </c>
    </row>
    <row r="173" spans="1:12" x14ac:dyDescent="0.25">
      <c r="A173" s="51" t="s">
        <v>396</v>
      </c>
      <c r="B173" s="51" t="s">
        <v>688</v>
      </c>
      <c r="C173" s="93">
        <v>5.125</v>
      </c>
      <c r="D173" s="65">
        <v>46627</v>
      </c>
      <c r="E173" s="55" t="s">
        <v>18</v>
      </c>
      <c r="F173" s="55" t="s">
        <v>17</v>
      </c>
      <c r="G173" s="56">
        <v>1155000</v>
      </c>
      <c r="H173" s="55">
        <v>100.8274</v>
      </c>
      <c r="I173" s="56">
        <v>1164556.47</v>
      </c>
      <c r="J173" s="58">
        <v>4.5499999999999999E-2</v>
      </c>
      <c r="K173" s="214">
        <v>1.417</v>
      </c>
      <c r="L173" s="215">
        <f t="shared" si="5"/>
        <v>1.429730248293409E-3</v>
      </c>
    </row>
    <row r="174" spans="1:12" x14ac:dyDescent="0.25">
      <c r="A174" s="87" t="s">
        <v>318</v>
      </c>
      <c r="B174" s="87" t="s">
        <v>689</v>
      </c>
      <c r="C174" s="88">
        <v>4.95</v>
      </c>
      <c r="D174" s="89">
        <v>46736</v>
      </c>
      <c r="E174" s="91" t="s">
        <v>18</v>
      </c>
      <c r="F174" s="91" t="s">
        <v>17</v>
      </c>
      <c r="G174" s="46">
        <v>600000</v>
      </c>
      <c r="H174" s="91">
        <v>100.8475</v>
      </c>
      <c r="I174" s="46">
        <v>605085</v>
      </c>
      <c r="J174" s="48">
        <v>4.4699999999999997E-2</v>
      </c>
      <c r="K174" s="186">
        <v>1.6779999999999999</v>
      </c>
      <c r="L174" s="213">
        <f t="shared" si="5"/>
        <v>7.4286507316267578E-4</v>
      </c>
    </row>
    <row r="175" spans="1:12" x14ac:dyDescent="0.25">
      <c r="A175" s="51" t="s">
        <v>362</v>
      </c>
      <c r="B175" s="51" t="s">
        <v>690</v>
      </c>
      <c r="C175" s="93">
        <v>4.3</v>
      </c>
      <c r="D175" s="65">
        <v>46611</v>
      </c>
      <c r="E175" s="55" t="s">
        <v>18</v>
      </c>
      <c r="F175" s="55" t="s">
        <v>17</v>
      </c>
      <c r="G175" s="56">
        <v>305000</v>
      </c>
      <c r="H175" s="55">
        <v>99.829902000000004</v>
      </c>
      <c r="I175" s="56">
        <v>304481.2</v>
      </c>
      <c r="J175" s="58">
        <v>4.4800000000000006E-2</v>
      </c>
      <c r="K175" s="214">
        <v>1.306</v>
      </c>
      <c r="L175" s="215">
        <f t="shared" si="5"/>
        <v>3.7381268567996117E-4</v>
      </c>
    </row>
    <row r="176" spans="1:12" x14ac:dyDescent="0.25">
      <c r="A176" s="87" t="s">
        <v>311</v>
      </c>
      <c r="B176" s="87" t="s">
        <v>691</v>
      </c>
      <c r="C176" s="88">
        <v>4.1500000000000004</v>
      </c>
      <c r="D176" s="89">
        <v>47100</v>
      </c>
      <c r="E176" s="91" t="s">
        <v>18</v>
      </c>
      <c r="F176" s="91" t="s">
        <v>17</v>
      </c>
      <c r="G176" s="46">
        <v>630000</v>
      </c>
      <c r="H176" s="91">
        <v>98.622200000000007</v>
      </c>
      <c r="I176" s="46">
        <v>621319.86</v>
      </c>
      <c r="J176" s="48">
        <v>4.7E-2</v>
      </c>
      <c r="K176" s="186">
        <v>2.573</v>
      </c>
      <c r="L176" s="213">
        <f t="shared" ref="L176:L207" si="6">I176/$I$258</f>
        <v>7.6279667031297E-4</v>
      </c>
    </row>
    <row r="177" spans="1:12" x14ac:dyDescent="0.25">
      <c r="A177" s="51" t="s">
        <v>395</v>
      </c>
      <c r="B177" s="51" t="s">
        <v>692</v>
      </c>
      <c r="C177" s="93">
        <v>4.6619999999999999</v>
      </c>
      <c r="D177" s="65">
        <v>46839</v>
      </c>
      <c r="E177" s="55" t="s">
        <v>11</v>
      </c>
      <c r="F177" s="55" t="s">
        <v>17</v>
      </c>
      <c r="G177" s="56">
        <v>2385000</v>
      </c>
      <c r="H177" s="55">
        <v>100.221</v>
      </c>
      <c r="I177" s="56">
        <v>2390270.85</v>
      </c>
      <c r="J177" s="58">
        <v>4.6199999999999998E-2</v>
      </c>
      <c r="K177" s="214">
        <v>1.8759999999999999</v>
      </c>
      <c r="L177" s="215">
        <f t="shared" si="6"/>
        <v>2.9345442869412749E-3</v>
      </c>
    </row>
    <row r="178" spans="1:12" x14ac:dyDescent="0.25">
      <c r="A178" s="87" t="s">
        <v>378</v>
      </c>
      <c r="B178" s="87" t="s">
        <v>693</v>
      </c>
      <c r="C178" s="88">
        <v>3.9</v>
      </c>
      <c r="D178" s="89">
        <v>47186</v>
      </c>
      <c r="E178" s="91" t="s">
        <v>11</v>
      </c>
      <c r="F178" s="91" t="s">
        <v>31</v>
      </c>
      <c r="G178" s="46">
        <v>4030000</v>
      </c>
      <c r="H178" s="91">
        <v>99.396799999999999</v>
      </c>
      <c r="I178" s="46">
        <v>4005691.04</v>
      </c>
      <c r="J178" s="48">
        <v>4.1900000000000007E-2</v>
      </c>
      <c r="K178" s="186">
        <v>2.7440000000000002</v>
      </c>
      <c r="L178" s="213">
        <f t="shared" si="6"/>
        <v>4.9178015774588276E-3</v>
      </c>
    </row>
    <row r="179" spans="1:12" x14ac:dyDescent="0.25">
      <c r="A179" s="51" t="s">
        <v>394</v>
      </c>
      <c r="B179" s="51" t="s">
        <v>694</v>
      </c>
      <c r="C179" s="93">
        <v>4.3</v>
      </c>
      <c r="D179" s="65">
        <v>47204</v>
      </c>
      <c r="E179" s="55" t="s">
        <v>18</v>
      </c>
      <c r="F179" s="55" t="s">
        <v>20</v>
      </c>
      <c r="G179" s="56">
        <v>1390000</v>
      </c>
      <c r="H179" s="55">
        <v>100.0859</v>
      </c>
      <c r="I179" s="56">
        <v>1391194.01</v>
      </c>
      <c r="J179" s="58">
        <v>4.2999999999999997E-2</v>
      </c>
      <c r="K179" s="214">
        <v>2.778</v>
      </c>
      <c r="L179" s="215">
        <f t="shared" si="6"/>
        <v>1.707973987162343E-3</v>
      </c>
    </row>
    <row r="180" spans="1:12" x14ac:dyDescent="0.25">
      <c r="A180" s="87" t="s">
        <v>358</v>
      </c>
      <c r="B180" s="87" t="s">
        <v>695</v>
      </c>
      <c r="C180" s="88">
        <v>3.75</v>
      </c>
      <c r="D180" s="89">
        <v>47191</v>
      </c>
      <c r="E180" s="91" t="s">
        <v>18</v>
      </c>
      <c r="F180" s="91" t="s">
        <v>31</v>
      </c>
      <c r="G180" s="46">
        <v>3960000</v>
      </c>
      <c r="H180" s="91">
        <v>98.881500000000003</v>
      </c>
      <c r="I180" s="46">
        <v>3915707.4</v>
      </c>
      <c r="J180" s="48">
        <v>4.2199999999999994E-2</v>
      </c>
      <c r="K180" s="186">
        <v>2.754</v>
      </c>
      <c r="L180" s="213">
        <f t="shared" si="6"/>
        <v>4.8073283326881856E-3</v>
      </c>
    </row>
    <row r="181" spans="1:12" x14ac:dyDescent="0.25">
      <c r="A181" s="51" t="s">
        <v>366</v>
      </c>
      <c r="B181" s="51" t="s">
        <v>696</v>
      </c>
      <c r="C181" s="93">
        <v>4.125</v>
      </c>
      <c r="D181" s="65">
        <v>46980</v>
      </c>
      <c r="E181" s="55" t="s">
        <v>18</v>
      </c>
      <c r="F181" s="55" t="s">
        <v>31</v>
      </c>
      <c r="G181" s="56">
        <v>1635000</v>
      </c>
      <c r="H181" s="55">
        <v>99.543999999999997</v>
      </c>
      <c r="I181" s="56">
        <v>1627544.4</v>
      </c>
      <c r="J181" s="58">
        <v>4.41E-2</v>
      </c>
      <c r="K181" s="214">
        <v>2.2269999999999999</v>
      </c>
      <c r="L181" s="215">
        <f t="shared" si="6"/>
        <v>1.9981422275903438E-3</v>
      </c>
    </row>
    <row r="182" spans="1:12" x14ac:dyDescent="0.25">
      <c r="A182" s="61" t="s">
        <v>322</v>
      </c>
      <c r="B182" s="61" t="s">
        <v>697</v>
      </c>
      <c r="C182" s="218">
        <v>4.4000000000000004</v>
      </c>
      <c r="D182" s="63">
        <v>46918</v>
      </c>
      <c r="E182" s="219" t="s">
        <v>18</v>
      </c>
      <c r="F182" s="219" t="s">
        <v>17</v>
      </c>
      <c r="G182" s="220">
        <v>1005000</v>
      </c>
      <c r="H182" s="219">
        <v>100.3108</v>
      </c>
      <c r="I182" s="220">
        <v>1008123.54</v>
      </c>
      <c r="J182" s="48">
        <v>4.2500000000000003E-2</v>
      </c>
      <c r="K182" s="221">
        <v>2.141</v>
      </c>
      <c r="L182" s="213">
        <f t="shared" si="6"/>
        <v>1.2376769665404293E-3</v>
      </c>
    </row>
    <row r="183" spans="1:12" x14ac:dyDescent="0.25">
      <c r="A183" s="51" t="s">
        <v>376</v>
      </c>
      <c r="B183" s="51" t="s">
        <v>698</v>
      </c>
      <c r="C183" s="93">
        <v>3.95</v>
      </c>
      <c r="D183" s="65">
        <v>47183</v>
      </c>
      <c r="E183" s="55" t="s">
        <v>18</v>
      </c>
      <c r="F183" s="55" t="s">
        <v>17</v>
      </c>
      <c r="G183" s="56">
        <v>1405000</v>
      </c>
      <c r="H183" s="55">
        <v>99.032200000000003</v>
      </c>
      <c r="I183" s="56">
        <v>1391402.41</v>
      </c>
      <c r="J183" s="58">
        <v>4.3499999999999997E-2</v>
      </c>
      <c r="K183" s="214">
        <v>2.7309999999999999</v>
      </c>
      <c r="L183" s="215">
        <f t="shared" si="6"/>
        <v>1.7082298406064823E-3</v>
      </c>
    </row>
    <row r="184" spans="1:12" x14ac:dyDescent="0.25">
      <c r="A184" s="61" t="s">
        <v>281</v>
      </c>
      <c r="B184" s="61" t="s">
        <v>699</v>
      </c>
      <c r="C184" s="218">
        <v>4.25</v>
      </c>
      <c r="D184" s="63">
        <v>46877</v>
      </c>
      <c r="E184" s="219" t="s">
        <v>18</v>
      </c>
      <c r="F184" s="219" t="s">
        <v>37</v>
      </c>
      <c r="G184" s="220">
        <v>1630000</v>
      </c>
      <c r="H184" s="219">
        <v>100.2561</v>
      </c>
      <c r="I184" s="220">
        <v>1634174.43</v>
      </c>
      <c r="J184" s="48">
        <v>4.1900000000000007E-2</v>
      </c>
      <c r="K184" s="221">
        <v>2.028</v>
      </c>
      <c r="L184" s="213">
        <f t="shared" si="6"/>
        <v>2.0062819397316475E-3</v>
      </c>
    </row>
    <row r="185" spans="1:12" x14ac:dyDescent="0.25">
      <c r="A185" s="51" t="s">
        <v>297</v>
      </c>
      <c r="B185" s="51" t="s">
        <v>700</v>
      </c>
      <c r="C185" s="93">
        <v>4.6500000000000004</v>
      </c>
      <c r="D185" s="65">
        <v>46913</v>
      </c>
      <c r="E185" s="55" t="s">
        <v>18</v>
      </c>
      <c r="F185" s="55" t="s">
        <v>11</v>
      </c>
      <c r="G185" s="56">
        <v>890000</v>
      </c>
      <c r="H185" s="55">
        <v>99.875</v>
      </c>
      <c r="I185" s="56">
        <v>888887.5</v>
      </c>
      <c r="J185" s="58">
        <v>4.6799999999999994E-2</v>
      </c>
      <c r="K185" s="214">
        <v>2.0329999999999999</v>
      </c>
      <c r="L185" s="215">
        <f t="shared" si="6"/>
        <v>1.0912904430301329E-3</v>
      </c>
    </row>
    <row r="186" spans="1:12" x14ac:dyDescent="0.25">
      <c r="A186" s="61" t="s">
        <v>295</v>
      </c>
      <c r="B186" s="61" t="s">
        <v>701</v>
      </c>
      <c r="C186" s="218">
        <v>4.3</v>
      </c>
      <c r="D186" s="63">
        <v>47102</v>
      </c>
      <c r="E186" s="219" t="s">
        <v>18</v>
      </c>
      <c r="F186" s="219" t="s">
        <v>11</v>
      </c>
      <c r="G186" s="220">
        <v>1170000</v>
      </c>
      <c r="H186" s="219">
        <v>99.244299999999996</v>
      </c>
      <c r="I186" s="220">
        <v>1161158.31</v>
      </c>
      <c r="J186" s="48">
        <v>4.6199999999999998E-2</v>
      </c>
      <c r="K186" s="221">
        <v>2.496</v>
      </c>
      <c r="L186" s="213">
        <f t="shared" si="6"/>
        <v>1.4255583148013898E-3</v>
      </c>
    </row>
    <row r="187" spans="1:12" x14ac:dyDescent="0.25">
      <c r="A187" s="51" t="s">
        <v>344</v>
      </c>
      <c r="B187" s="51" t="s">
        <v>702</v>
      </c>
      <c r="C187" s="93">
        <v>4.9669999999999996</v>
      </c>
      <c r="D187" s="65">
        <v>46415</v>
      </c>
      <c r="E187" s="55" t="s">
        <v>17</v>
      </c>
      <c r="F187" s="55" t="s">
        <v>17</v>
      </c>
      <c r="G187" s="56">
        <v>1465000</v>
      </c>
      <c r="H187" s="55">
        <v>100.3326</v>
      </c>
      <c r="I187" s="56">
        <v>1469872.59</v>
      </c>
      <c r="J187" s="58">
        <v>4.5400000000000003E-2</v>
      </c>
      <c r="K187" s="214">
        <v>0.79500000000000004</v>
      </c>
      <c r="L187" s="215">
        <f t="shared" si="6"/>
        <v>1.804567968318768E-3</v>
      </c>
    </row>
    <row r="188" spans="1:12" x14ac:dyDescent="0.25">
      <c r="A188" s="61" t="s">
        <v>703</v>
      </c>
      <c r="B188" s="61" t="s">
        <v>704</v>
      </c>
      <c r="C188" s="218">
        <v>4</v>
      </c>
      <c r="D188" s="63">
        <v>47027</v>
      </c>
      <c r="E188" s="219" t="s">
        <v>31</v>
      </c>
      <c r="F188" s="219" t="s">
        <v>31</v>
      </c>
      <c r="G188" s="220">
        <v>1925000</v>
      </c>
      <c r="H188" s="219">
        <v>99.442700000000002</v>
      </c>
      <c r="I188" s="220">
        <v>1914271.98</v>
      </c>
      <c r="J188" s="48">
        <v>4.3299999999999998E-2</v>
      </c>
      <c r="K188" s="221">
        <v>2.3079999999999998</v>
      </c>
      <c r="L188" s="213">
        <f t="shared" si="6"/>
        <v>2.3501587288991799E-3</v>
      </c>
    </row>
    <row r="189" spans="1:12" x14ac:dyDescent="0.25">
      <c r="A189" s="51" t="s">
        <v>214</v>
      </c>
      <c r="B189" s="51" t="s">
        <v>705</v>
      </c>
      <c r="C189" s="93">
        <v>4.8710000000000004</v>
      </c>
      <c r="D189" s="65">
        <v>46489</v>
      </c>
      <c r="E189" s="55" t="s">
        <v>17</v>
      </c>
      <c r="F189" s="55" t="s">
        <v>17</v>
      </c>
      <c r="G189" s="56">
        <v>1320000</v>
      </c>
      <c r="H189" s="55">
        <v>100.3537</v>
      </c>
      <c r="I189" s="56">
        <v>1324668.8400000001</v>
      </c>
      <c r="J189" s="58">
        <v>4.4900000000000002E-2</v>
      </c>
      <c r="K189" s="214">
        <v>0.97399999999999998</v>
      </c>
      <c r="L189" s="215">
        <f t="shared" si="6"/>
        <v>1.6263007920257764E-3</v>
      </c>
    </row>
    <row r="190" spans="1:12" x14ac:dyDescent="0.25">
      <c r="A190" s="61" t="s">
        <v>300</v>
      </c>
      <c r="B190" s="61" t="s">
        <v>706</v>
      </c>
      <c r="C190" s="218">
        <v>4.875</v>
      </c>
      <c r="D190" s="63">
        <v>46561</v>
      </c>
      <c r="E190" s="219" t="s">
        <v>17</v>
      </c>
      <c r="F190" s="219" t="s">
        <v>17</v>
      </c>
      <c r="G190" s="220">
        <v>3045000</v>
      </c>
      <c r="H190" s="219">
        <v>100.4272</v>
      </c>
      <c r="I190" s="220">
        <v>3058008.24</v>
      </c>
      <c r="J190" s="48">
        <v>4.5599999999999995E-2</v>
      </c>
      <c r="K190" s="221">
        <v>1.169</v>
      </c>
      <c r="L190" s="213">
        <f t="shared" si="6"/>
        <v>3.7543279290342107E-3</v>
      </c>
    </row>
    <row r="191" spans="1:12" x14ac:dyDescent="0.25">
      <c r="A191" s="51" t="s">
        <v>304</v>
      </c>
      <c r="B191" s="51" t="s">
        <v>707</v>
      </c>
      <c r="C191" s="93">
        <v>4.25</v>
      </c>
      <c r="D191" s="65">
        <v>47126</v>
      </c>
      <c r="E191" s="55" t="s">
        <v>17</v>
      </c>
      <c r="F191" s="55" t="s">
        <v>17</v>
      </c>
      <c r="G191" s="56">
        <v>1480000</v>
      </c>
      <c r="H191" s="55">
        <v>98.923500000000004</v>
      </c>
      <c r="I191" s="56">
        <v>1464067.8</v>
      </c>
      <c r="J191" s="58">
        <v>4.7E-2</v>
      </c>
      <c r="K191" s="214">
        <v>2.5590000000000002</v>
      </c>
      <c r="L191" s="215">
        <f t="shared" si="6"/>
        <v>1.7974414063513685E-3</v>
      </c>
    </row>
    <row r="192" spans="1:12" x14ac:dyDescent="0.25">
      <c r="A192" s="61" t="s">
        <v>279</v>
      </c>
      <c r="B192" s="61" t="s">
        <v>708</v>
      </c>
      <c r="C192" s="218">
        <v>3.95</v>
      </c>
      <c r="D192" s="63">
        <v>47059</v>
      </c>
      <c r="E192" s="219" t="s">
        <v>18</v>
      </c>
      <c r="F192" s="219" t="s">
        <v>17</v>
      </c>
      <c r="G192" s="220">
        <v>1010000</v>
      </c>
      <c r="H192" s="219">
        <v>99.137</v>
      </c>
      <c r="I192" s="220">
        <v>1001283.7</v>
      </c>
      <c r="J192" s="48">
        <v>4.3499999999999997E-2</v>
      </c>
      <c r="K192" s="221">
        <v>2.4700000000000002</v>
      </c>
      <c r="L192" s="213">
        <f t="shared" si="6"/>
        <v>1.2292796698928161E-3</v>
      </c>
    </row>
    <row r="193" spans="1:12" x14ac:dyDescent="0.25">
      <c r="A193" s="51" t="s">
        <v>339</v>
      </c>
      <c r="B193" s="51" t="s">
        <v>709</v>
      </c>
      <c r="C193" s="93">
        <v>5.2990000000000004</v>
      </c>
      <c r="D193" s="65">
        <v>46958</v>
      </c>
      <c r="E193" s="55" t="s">
        <v>37</v>
      </c>
      <c r="F193" s="55" t="s">
        <v>31</v>
      </c>
      <c r="G193" s="56">
        <v>6250000</v>
      </c>
      <c r="H193" s="55">
        <v>101.8706</v>
      </c>
      <c r="I193" s="56">
        <v>6366912.5</v>
      </c>
      <c r="J193" s="58">
        <v>4.6699999999999998E-2</v>
      </c>
      <c r="K193" s="214">
        <v>2.14</v>
      </c>
      <c r="L193" s="215">
        <f t="shared" si="6"/>
        <v>7.8166818217818238E-3</v>
      </c>
    </row>
    <row r="194" spans="1:12" x14ac:dyDescent="0.25">
      <c r="A194" s="61" t="s">
        <v>338</v>
      </c>
      <c r="B194" s="61" t="s">
        <v>710</v>
      </c>
      <c r="C194" s="218">
        <v>5.04</v>
      </c>
      <c r="D194" s="63">
        <v>46410</v>
      </c>
      <c r="E194" s="219" t="s">
        <v>37</v>
      </c>
      <c r="F194" s="219" t="s">
        <v>31</v>
      </c>
      <c r="G194" s="220">
        <v>1010000</v>
      </c>
      <c r="H194" s="219">
        <v>100.5243</v>
      </c>
      <c r="I194" s="220">
        <v>1015295.43</v>
      </c>
      <c r="J194" s="48">
        <v>4.6799999999999994E-2</v>
      </c>
      <c r="K194" s="221">
        <v>0.78</v>
      </c>
      <c r="L194" s="213">
        <f t="shared" si="6"/>
        <v>1.2464819221905689E-3</v>
      </c>
    </row>
    <row r="195" spans="1:12" x14ac:dyDescent="0.25">
      <c r="A195" s="51" t="s">
        <v>291</v>
      </c>
      <c r="B195" s="51" t="s">
        <v>711</v>
      </c>
      <c r="C195" s="93">
        <v>4.625</v>
      </c>
      <c r="D195" s="65">
        <v>46901</v>
      </c>
      <c r="E195" s="55" t="s">
        <v>11</v>
      </c>
      <c r="F195" s="55" t="s">
        <v>11</v>
      </c>
      <c r="G195" s="56">
        <v>1230000</v>
      </c>
      <c r="H195" s="55">
        <v>100.0175</v>
      </c>
      <c r="I195" s="56">
        <v>1230215.25</v>
      </c>
      <c r="J195" s="58">
        <v>4.6600000000000003E-2</v>
      </c>
      <c r="K195" s="214">
        <v>2.004</v>
      </c>
      <c r="L195" s="215">
        <f t="shared" si="6"/>
        <v>1.5103397732501871E-3</v>
      </c>
    </row>
    <row r="196" spans="1:12" x14ac:dyDescent="0.25">
      <c r="A196" s="61" t="s">
        <v>305</v>
      </c>
      <c r="B196" s="61" t="s">
        <v>712</v>
      </c>
      <c r="C196" s="218">
        <v>4.2</v>
      </c>
      <c r="D196" s="63">
        <v>47130</v>
      </c>
      <c r="E196" s="219" t="s">
        <v>11</v>
      </c>
      <c r="F196" s="219" t="s">
        <v>11</v>
      </c>
      <c r="G196" s="220">
        <v>440000</v>
      </c>
      <c r="H196" s="219">
        <v>98.931200000000004</v>
      </c>
      <c r="I196" s="220">
        <v>435297.28000000003</v>
      </c>
      <c r="J196" s="48">
        <v>4.7199999999999999E-2</v>
      </c>
      <c r="K196" s="221">
        <v>2.5710000000000002</v>
      </c>
      <c r="L196" s="213">
        <f t="shared" si="6"/>
        <v>5.3441606675874265E-4</v>
      </c>
    </row>
    <row r="197" spans="1:12" x14ac:dyDescent="0.25">
      <c r="A197" s="51" t="s">
        <v>303</v>
      </c>
      <c r="B197" s="51" t="s">
        <v>713</v>
      </c>
      <c r="C197" s="93">
        <v>5.2720000000000002</v>
      </c>
      <c r="D197" s="65">
        <v>46570</v>
      </c>
      <c r="E197" s="55" t="s">
        <v>11</v>
      </c>
      <c r="F197" s="55" t="s">
        <v>11</v>
      </c>
      <c r="G197" s="56">
        <v>3140000</v>
      </c>
      <c r="H197" s="55">
        <v>101.3073</v>
      </c>
      <c r="I197" s="56">
        <v>3181049.22</v>
      </c>
      <c r="J197" s="58">
        <v>4.1900000000000007E-2</v>
      </c>
      <c r="K197" s="214">
        <v>1.1930000000000001</v>
      </c>
      <c r="L197" s="215">
        <f t="shared" si="6"/>
        <v>3.905385791334065E-3</v>
      </c>
    </row>
    <row r="198" spans="1:12" x14ac:dyDescent="0.25">
      <c r="A198" s="61" t="s">
        <v>307</v>
      </c>
      <c r="B198" s="61" t="s">
        <v>714</v>
      </c>
      <c r="C198" s="218">
        <v>4.7619999999999996</v>
      </c>
      <c r="D198" s="63">
        <v>46574</v>
      </c>
      <c r="E198" s="219" t="s">
        <v>31</v>
      </c>
      <c r="F198" s="219" t="s">
        <v>17</v>
      </c>
      <c r="G198" s="220">
        <v>795000</v>
      </c>
      <c r="H198" s="219">
        <v>100.3026</v>
      </c>
      <c r="I198" s="220">
        <v>797405.67</v>
      </c>
      <c r="J198" s="48">
        <v>4.7E-2</v>
      </c>
      <c r="K198" s="221">
        <v>1.2010000000000001</v>
      </c>
      <c r="L198" s="213">
        <f t="shared" si="6"/>
        <v>9.7897786490308385E-4</v>
      </c>
    </row>
    <row r="199" spans="1:12" x14ac:dyDescent="0.25">
      <c r="A199" s="51" t="s">
        <v>374</v>
      </c>
      <c r="B199" s="51" t="s">
        <v>715</v>
      </c>
      <c r="C199" s="93">
        <v>4.5999999999999996</v>
      </c>
      <c r="D199" s="65">
        <v>46785</v>
      </c>
      <c r="E199" s="55" t="s">
        <v>18</v>
      </c>
      <c r="F199" s="55" t="s">
        <v>31</v>
      </c>
      <c r="G199" s="56">
        <v>1985000</v>
      </c>
      <c r="H199" s="55">
        <v>100.64490000000001</v>
      </c>
      <c r="I199" s="56">
        <v>1997801.27</v>
      </c>
      <c r="J199" s="58">
        <v>4.3200000000000002E-2</v>
      </c>
      <c r="K199" s="214">
        <v>1.8140000000000001</v>
      </c>
      <c r="L199" s="215">
        <f t="shared" si="6"/>
        <v>2.4527079445086832E-3</v>
      </c>
    </row>
    <row r="200" spans="1:12" x14ac:dyDescent="0.25">
      <c r="A200" s="61" t="s">
        <v>105</v>
      </c>
      <c r="B200" s="61" t="s">
        <v>716</v>
      </c>
      <c r="C200" s="218">
        <v>5.0999999999999996</v>
      </c>
      <c r="D200" s="63">
        <v>46486</v>
      </c>
      <c r="E200" s="219" t="s">
        <v>20</v>
      </c>
      <c r="F200" s="222" t="s">
        <v>20</v>
      </c>
      <c r="G200" s="220">
        <v>3100000</v>
      </c>
      <c r="H200" s="219">
        <v>100.8937</v>
      </c>
      <c r="I200" s="220">
        <v>3127704.7</v>
      </c>
      <c r="J200" s="48">
        <v>4.24E-2</v>
      </c>
      <c r="K200" s="221">
        <v>0.96799999999999997</v>
      </c>
      <c r="L200" s="213">
        <f t="shared" si="6"/>
        <v>3.8398945285319334E-3</v>
      </c>
    </row>
    <row r="201" spans="1:12" x14ac:dyDescent="0.25">
      <c r="A201" s="51" t="s">
        <v>379</v>
      </c>
      <c r="B201" s="51" t="s">
        <v>717</v>
      </c>
      <c r="C201" s="93">
        <v>4.125</v>
      </c>
      <c r="D201" s="65">
        <v>47187</v>
      </c>
      <c r="E201" s="55" t="s">
        <v>18</v>
      </c>
      <c r="F201" s="55" t="s">
        <v>31</v>
      </c>
      <c r="G201" s="56">
        <v>1265000</v>
      </c>
      <c r="H201" s="55">
        <v>99.317899999999995</v>
      </c>
      <c r="I201" s="56">
        <v>1256371.44</v>
      </c>
      <c r="J201" s="58">
        <v>4.5599999999999995E-2</v>
      </c>
      <c r="K201" s="214">
        <v>2.73</v>
      </c>
      <c r="L201" s="215">
        <f t="shared" si="6"/>
        <v>1.542451823619981E-3</v>
      </c>
    </row>
    <row r="202" spans="1:12" x14ac:dyDescent="0.25">
      <c r="A202" s="61" t="s">
        <v>321</v>
      </c>
      <c r="B202" s="61" t="s">
        <v>718</v>
      </c>
      <c r="C202" s="218">
        <v>4.8</v>
      </c>
      <c r="D202" s="63">
        <v>46766</v>
      </c>
      <c r="E202" s="219" t="s">
        <v>37</v>
      </c>
      <c r="F202" s="219" t="s">
        <v>37</v>
      </c>
      <c r="G202" s="220">
        <v>2240000</v>
      </c>
      <c r="H202" s="219">
        <v>100.7872</v>
      </c>
      <c r="I202" s="220">
        <v>2257633.2799999998</v>
      </c>
      <c r="J202" s="48">
        <v>4.3799999999999999E-2</v>
      </c>
      <c r="K202" s="221">
        <v>1.6830000000000001</v>
      </c>
      <c r="L202" s="213">
        <f t="shared" si="6"/>
        <v>2.7717046559106429E-3</v>
      </c>
    </row>
    <row r="203" spans="1:12" x14ac:dyDescent="0.25">
      <c r="A203" s="51" t="s">
        <v>312</v>
      </c>
      <c r="B203" s="51" t="s">
        <v>719</v>
      </c>
      <c r="C203" s="93">
        <v>4</v>
      </c>
      <c r="D203" s="65">
        <v>47132</v>
      </c>
      <c r="E203" s="55" t="s">
        <v>37</v>
      </c>
      <c r="F203" s="55" t="s">
        <v>37</v>
      </c>
      <c r="G203" s="56">
        <v>480000</v>
      </c>
      <c r="H203" s="55">
        <v>98.966999999999999</v>
      </c>
      <c r="I203" s="56">
        <v>475041.6</v>
      </c>
      <c r="J203" s="58">
        <v>4.4900000000000002E-2</v>
      </c>
      <c r="K203" s="214">
        <v>2.5859999999999999</v>
      </c>
      <c r="L203" s="215">
        <f t="shared" si="6"/>
        <v>5.8321031415307695E-4</v>
      </c>
    </row>
    <row r="204" spans="1:12" x14ac:dyDescent="0.25">
      <c r="A204" s="61" t="s">
        <v>382</v>
      </c>
      <c r="B204" s="61" t="s">
        <v>720</v>
      </c>
      <c r="C204" s="218">
        <v>4</v>
      </c>
      <c r="D204" s="63">
        <v>46976</v>
      </c>
      <c r="E204" s="219" t="s">
        <v>18</v>
      </c>
      <c r="F204" s="219" t="s">
        <v>31</v>
      </c>
      <c r="G204" s="220">
        <v>1795000</v>
      </c>
      <c r="H204" s="219">
        <v>99.453199999999995</v>
      </c>
      <c r="I204" s="220">
        <v>1785184.94</v>
      </c>
      <c r="J204" s="48">
        <v>4.3200000000000002E-2</v>
      </c>
      <c r="K204" s="221">
        <v>2.2949999999999999</v>
      </c>
      <c r="L204" s="213">
        <f t="shared" si="6"/>
        <v>2.1916780965682619E-3</v>
      </c>
    </row>
    <row r="205" spans="1:12" x14ac:dyDescent="0.25">
      <c r="A205" s="51" t="s">
        <v>328</v>
      </c>
      <c r="B205" s="51" t="s">
        <v>721</v>
      </c>
      <c r="C205" s="93">
        <v>5.4489999999999998</v>
      </c>
      <c r="D205" s="65">
        <v>46954</v>
      </c>
      <c r="E205" s="55" t="s">
        <v>11</v>
      </c>
      <c r="F205" s="55" t="s">
        <v>17</v>
      </c>
      <c r="G205" s="56">
        <v>3125000</v>
      </c>
      <c r="H205" s="55">
        <v>101.7873</v>
      </c>
      <c r="I205" s="56">
        <v>3180853.13</v>
      </c>
      <c r="J205" s="58">
        <v>4.82E-2</v>
      </c>
      <c r="K205" s="214">
        <v>2.1240000000000001</v>
      </c>
      <c r="L205" s="215">
        <f t="shared" si="6"/>
        <v>3.9051450509220622E-3</v>
      </c>
    </row>
    <row r="206" spans="1:12" x14ac:dyDescent="0.25">
      <c r="A206" s="61" t="s">
        <v>208</v>
      </c>
      <c r="B206" s="61" t="s">
        <v>722</v>
      </c>
      <c r="C206" s="218">
        <v>4.9939999999999998</v>
      </c>
      <c r="D206" s="63">
        <v>46855</v>
      </c>
      <c r="E206" s="219" t="s">
        <v>11</v>
      </c>
      <c r="F206" s="219" t="s">
        <v>17</v>
      </c>
      <c r="G206" s="220">
        <v>4500000</v>
      </c>
      <c r="H206" s="219">
        <v>100.925</v>
      </c>
      <c r="I206" s="220">
        <v>4541625</v>
      </c>
      <c r="J206" s="48">
        <v>4.7199999999999999E-2</v>
      </c>
      <c r="K206" s="221">
        <v>1.869</v>
      </c>
      <c r="L206" s="213">
        <f t="shared" si="6"/>
        <v>5.5757696652576696E-3</v>
      </c>
    </row>
    <row r="207" spans="1:12" x14ac:dyDescent="0.25">
      <c r="A207" s="51" t="s">
        <v>246</v>
      </c>
      <c r="B207" s="51" t="s">
        <v>723</v>
      </c>
      <c r="C207" s="93">
        <v>4.133</v>
      </c>
      <c r="D207" s="65">
        <v>47044</v>
      </c>
      <c r="E207" s="55" t="s">
        <v>11</v>
      </c>
      <c r="F207" s="55" t="s">
        <v>17</v>
      </c>
      <c r="G207" s="56">
        <v>1370000</v>
      </c>
      <c r="H207" s="55">
        <v>98.837000000000003</v>
      </c>
      <c r="I207" s="56">
        <v>1354066.9</v>
      </c>
      <c r="J207" s="58">
        <v>4.6699999999999998E-2</v>
      </c>
      <c r="K207" s="214">
        <v>2.3439999999999999</v>
      </c>
      <c r="L207" s="215">
        <f t="shared" si="6"/>
        <v>1.6623928980815216E-3</v>
      </c>
    </row>
    <row r="208" spans="1:12" x14ac:dyDescent="0.25">
      <c r="A208" s="61" t="s">
        <v>345</v>
      </c>
      <c r="B208" s="61" t="s">
        <v>724</v>
      </c>
      <c r="C208" s="218">
        <v>4.2130000000000001</v>
      </c>
      <c r="D208" s="63">
        <v>47157</v>
      </c>
      <c r="E208" s="219" t="s">
        <v>37</v>
      </c>
      <c r="F208" s="219" t="s">
        <v>11</v>
      </c>
      <c r="G208" s="220">
        <v>1380000</v>
      </c>
      <c r="H208" s="219">
        <v>98.984399999999994</v>
      </c>
      <c r="I208" s="220">
        <v>1365984.72</v>
      </c>
      <c r="J208" s="48">
        <v>4.58E-2</v>
      </c>
      <c r="K208" s="221">
        <v>2.6419999999999999</v>
      </c>
      <c r="L208" s="213">
        <f t="shared" ref="L208:L239" si="7">I208/$I$258</f>
        <v>1.6770244493945431E-3</v>
      </c>
    </row>
    <row r="209" spans="1:12" x14ac:dyDescent="0.25">
      <c r="A209" s="51" t="s">
        <v>308</v>
      </c>
      <c r="B209" s="51" t="s">
        <v>725</v>
      </c>
      <c r="C209" s="93">
        <v>3.85</v>
      </c>
      <c r="D209" s="65">
        <v>47100</v>
      </c>
      <c r="E209" s="55" t="s">
        <v>18</v>
      </c>
      <c r="F209" s="55" t="s">
        <v>37</v>
      </c>
      <c r="G209" s="56">
        <v>2490000</v>
      </c>
      <c r="H209" s="55">
        <v>99.259799999999998</v>
      </c>
      <c r="I209" s="56">
        <v>2471569.02</v>
      </c>
      <c r="J209" s="58">
        <v>4.1900000000000007E-2</v>
      </c>
      <c r="K209" s="214">
        <v>2.5190000000000001</v>
      </c>
      <c r="L209" s="215">
        <f t="shared" si="7"/>
        <v>3.0343543483459397E-3</v>
      </c>
    </row>
    <row r="210" spans="1:12" x14ac:dyDescent="0.25">
      <c r="A210" s="61" t="s">
        <v>317</v>
      </c>
      <c r="B210" s="61" t="s">
        <v>726</v>
      </c>
      <c r="C210" s="218">
        <v>4.1660000000000004</v>
      </c>
      <c r="D210" s="63">
        <v>46772</v>
      </c>
      <c r="E210" s="219" t="s">
        <v>11</v>
      </c>
      <c r="F210" s="219" t="s">
        <v>17</v>
      </c>
      <c r="G210" s="220">
        <v>2105000</v>
      </c>
      <c r="H210" s="219">
        <v>99.499499999999998</v>
      </c>
      <c r="I210" s="220">
        <v>2094464.48</v>
      </c>
      <c r="J210" s="48">
        <v>4.5100000000000001E-2</v>
      </c>
      <c r="K210" s="221">
        <v>1.7050000000000001</v>
      </c>
      <c r="L210" s="213">
        <f t="shared" si="7"/>
        <v>2.571381721860277E-3</v>
      </c>
    </row>
    <row r="211" spans="1:12" x14ac:dyDescent="0.25">
      <c r="A211" s="51" t="s">
        <v>282</v>
      </c>
      <c r="B211" s="51" t="s">
        <v>727</v>
      </c>
      <c r="C211" s="223">
        <v>5.0999999999999996</v>
      </c>
      <c r="D211" s="65">
        <v>46486</v>
      </c>
      <c r="E211" s="55" t="s">
        <v>31</v>
      </c>
      <c r="F211" s="55" t="s">
        <v>17</v>
      </c>
      <c r="G211" s="56">
        <v>2785000</v>
      </c>
      <c r="H211" s="55">
        <v>100.7634</v>
      </c>
      <c r="I211" s="56">
        <v>2806260.69</v>
      </c>
      <c r="J211" s="58">
        <v>4.4500000000000005E-2</v>
      </c>
      <c r="K211" s="214">
        <v>1.04</v>
      </c>
      <c r="L211" s="215">
        <f t="shared" si="7"/>
        <v>3.4452565388175065E-3</v>
      </c>
    </row>
    <row r="212" spans="1:12" x14ac:dyDescent="0.25">
      <c r="A212" s="61" t="s">
        <v>355</v>
      </c>
      <c r="B212" s="61" t="s">
        <v>728</v>
      </c>
      <c r="C212" s="218">
        <v>4.75</v>
      </c>
      <c r="D212" s="63">
        <v>46759</v>
      </c>
      <c r="E212" s="219" t="s">
        <v>31</v>
      </c>
      <c r="F212" s="219" t="s">
        <v>18</v>
      </c>
      <c r="G212" s="220">
        <v>2300000</v>
      </c>
      <c r="H212" s="219">
        <v>100.8158</v>
      </c>
      <c r="I212" s="220">
        <v>2318763.4</v>
      </c>
      <c r="J212" s="48">
        <v>4.2900000000000001E-2</v>
      </c>
      <c r="K212" s="221">
        <v>1.7470000000000001</v>
      </c>
      <c r="L212" s="213">
        <f t="shared" si="7"/>
        <v>2.8467543283802023E-3</v>
      </c>
    </row>
    <row r="213" spans="1:12" x14ac:dyDescent="0.25">
      <c r="A213" s="51" t="s">
        <v>272</v>
      </c>
      <c r="B213" s="51" t="s">
        <v>729</v>
      </c>
      <c r="C213" s="93">
        <v>4.1740000000000004</v>
      </c>
      <c r="D213" s="65">
        <v>47063</v>
      </c>
      <c r="E213" s="55" t="s">
        <v>37</v>
      </c>
      <c r="F213" s="55" t="s">
        <v>31</v>
      </c>
      <c r="G213" s="56">
        <v>2000000</v>
      </c>
      <c r="H213" s="55">
        <v>99.318100000000001</v>
      </c>
      <c r="I213" s="56">
        <v>1986362</v>
      </c>
      <c r="J213" s="58">
        <v>4.5199999999999997E-2</v>
      </c>
      <c r="K213" s="214">
        <v>2.3959999999999999</v>
      </c>
      <c r="L213" s="215">
        <f t="shared" si="7"/>
        <v>2.4386639107853588E-3</v>
      </c>
    </row>
    <row r="214" spans="1:12" x14ac:dyDescent="0.25">
      <c r="A214" s="61" t="s">
        <v>276</v>
      </c>
      <c r="B214" s="61" t="s">
        <v>730</v>
      </c>
      <c r="C214" s="218">
        <v>3.9</v>
      </c>
      <c r="D214" s="63">
        <v>47033</v>
      </c>
      <c r="E214" s="219" t="s">
        <v>18</v>
      </c>
      <c r="F214" s="219" t="s">
        <v>37</v>
      </c>
      <c r="G214" s="220">
        <v>1605000</v>
      </c>
      <c r="H214" s="219">
        <v>99.515000000000001</v>
      </c>
      <c r="I214" s="220">
        <v>1597215.75</v>
      </c>
      <c r="J214" s="48">
        <v>4.1700000000000001E-2</v>
      </c>
      <c r="K214" s="221">
        <v>2.407</v>
      </c>
      <c r="L214" s="213">
        <f t="shared" si="7"/>
        <v>1.9609076327794079E-3</v>
      </c>
    </row>
    <row r="215" spans="1:12" x14ac:dyDescent="0.25">
      <c r="A215" s="51" t="s">
        <v>210</v>
      </c>
      <c r="B215" s="51" t="s">
        <v>731</v>
      </c>
      <c r="C215" s="93">
        <v>5.5819999999999999</v>
      </c>
      <c r="D215" s="65">
        <v>46916</v>
      </c>
      <c r="E215" s="55" t="s">
        <v>31</v>
      </c>
      <c r="F215" s="55" t="s">
        <v>17</v>
      </c>
      <c r="G215" s="56">
        <v>3000000</v>
      </c>
      <c r="H215" s="55">
        <v>102.44329999999999</v>
      </c>
      <c r="I215" s="56">
        <v>3073299</v>
      </c>
      <c r="J215" s="58">
        <v>4.7699999999999992E-2</v>
      </c>
      <c r="K215" s="214">
        <v>2.0190000000000001</v>
      </c>
      <c r="L215" s="215">
        <f t="shared" si="7"/>
        <v>3.7731004511527772E-3</v>
      </c>
    </row>
    <row r="216" spans="1:12" x14ac:dyDescent="0.25">
      <c r="A216" s="61" t="s">
        <v>332</v>
      </c>
      <c r="B216" s="61" t="s">
        <v>732</v>
      </c>
      <c r="C216" s="224">
        <v>5.3</v>
      </c>
      <c r="D216" s="63">
        <v>46408</v>
      </c>
      <c r="E216" s="219" t="s">
        <v>31</v>
      </c>
      <c r="F216" s="219" t="s">
        <v>17</v>
      </c>
      <c r="G216" s="220">
        <v>715000</v>
      </c>
      <c r="H216" s="219">
        <v>100.69499999999999</v>
      </c>
      <c r="I216" s="220">
        <v>719969.25</v>
      </c>
      <c r="J216" s="48">
        <v>4.7800000000000002E-2</v>
      </c>
      <c r="K216" s="221">
        <v>0.77400000000000002</v>
      </c>
      <c r="L216" s="213">
        <f t="shared" si="7"/>
        <v>8.8390888813328174E-4</v>
      </c>
    </row>
    <row r="217" spans="1:12" x14ac:dyDescent="0.25">
      <c r="A217" s="51" t="s">
        <v>333</v>
      </c>
      <c r="B217" s="51" t="s">
        <v>733</v>
      </c>
      <c r="C217" s="93">
        <v>4.4290000000000003</v>
      </c>
      <c r="D217" s="65">
        <v>46589</v>
      </c>
      <c r="E217" s="55" t="s">
        <v>11</v>
      </c>
      <c r="F217" s="55" t="s">
        <v>31</v>
      </c>
      <c r="G217" s="56">
        <v>870000</v>
      </c>
      <c r="H217" s="55">
        <v>99.984800000000007</v>
      </c>
      <c r="I217" s="56">
        <v>869867.76</v>
      </c>
      <c r="J217" s="58">
        <v>4.4699999999999997E-2</v>
      </c>
      <c r="K217" s="214">
        <v>1.246</v>
      </c>
      <c r="L217" s="215">
        <f t="shared" si="7"/>
        <v>1.0679398384925306E-3</v>
      </c>
    </row>
    <row r="218" spans="1:12" x14ac:dyDescent="0.25">
      <c r="A218" s="61" t="s">
        <v>280</v>
      </c>
      <c r="B218" s="61" t="s">
        <v>734</v>
      </c>
      <c r="C218" s="218">
        <v>4</v>
      </c>
      <c r="D218" s="63">
        <v>47064</v>
      </c>
      <c r="E218" s="219" t="s">
        <v>18</v>
      </c>
      <c r="F218" s="219" t="s">
        <v>11</v>
      </c>
      <c r="G218" s="220">
        <v>1760000</v>
      </c>
      <c r="H218" s="219">
        <v>99.711299999999994</v>
      </c>
      <c r="I218" s="220">
        <v>1754918.88</v>
      </c>
      <c r="J218" s="48">
        <v>4.1799999999999997E-2</v>
      </c>
      <c r="K218" s="221">
        <v>2.4089999999999998</v>
      </c>
      <c r="L218" s="213">
        <f t="shared" si="7"/>
        <v>2.1545203437298246E-3</v>
      </c>
    </row>
    <row r="219" spans="1:12" x14ac:dyDescent="0.25">
      <c r="A219" s="51" t="s">
        <v>346</v>
      </c>
      <c r="B219" s="51" t="s">
        <v>735</v>
      </c>
      <c r="C219" s="93">
        <v>3.9</v>
      </c>
      <c r="D219" s="65">
        <v>47154</v>
      </c>
      <c r="E219" s="55" t="s">
        <v>18</v>
      </c>
      <c r="F219" s="55" t="s">
        <v>11</v>
      </c>
      <c r="G219" s="56">
        <v>3515000</v>
      </c>
      <c r="H219" s="55">
        <v>99.221000000000004</v>
      </c>
      <c r="I219" s="56">
        <v>3487618.15</v>
      </c>
      <c r="J219" s="58">
        <v>4.24E-2</v>
      </c>
      <c r="K219" s="214">
        <v>2.65</v>
      </c>
      <c r="L219" s="215">
        <f t="shared" si="7"/>
        <v>4.2817615907900968E-3</v>
      </c>
    </row>
    <row r="220" spans="1:12" x14ac:dyDescent="0.25">
      <c r="A220" s="61" t="s">
        <v>274</v>
      </c>
      <c r="B220" s="61" t="s">
        <v>736</v>
      </c>
      <c r="C220" s="218">
        <v>4.45</v>
      </c>
      <c r="D220" s="63">
        <v>46874</v>
      </c>
      <c r="E220" s="219" t="s">
        <v>37</v>
      </c>
      <c r="F220" s="219" t="s">
        <v>37</v>
      </c>
      <c r="G220" s="220">
        <v>6250000</v>
      </c>
      <c r="H220" s="219">
        <v>100.16119999999999</v>
      </c>
      <c r="I220" s="220">
        <v>6260075</v>
      </c>
      <c r="J220" s="48">
        <v>4.4000000000000004E-2</v>
      </c>
      <c r="K220" s="221">
        <v>1.9370000000000001</v>
      </c>
      <c r="L220" s="213">
        <f t="shared" si="7"/>
        <v>7.6855170312912025E-3</v>
      </c>
    </row>
    <row r="221" spans="1:12" x14ac:dyDescent="0.25">
      <c r="A221" s="51" t="s">
        <v>325</v>
      </c>
      <c r="B221" s="51" t="s">
        <v>737</v>
      </c>
      <c r="C221" s="93">
        <v>5</v>
      </c>
      <c r="D221" s="65">
        <v>46403</v>
      </c>
      <c r="E221" s="55" t="s">
        <v>18</v>
      </c>
      <c r="F221" s="55" t="s">
        <v>11</v>
      </c>
      <c r="G221" s="56">
        <v>695000</v>
      </c>
      <c r="H221" s="55">
        <v>100.54050100000001</v>
      </c>
      <c r="I221" s="56">
        <v>698756.48</v>
      </c>
      <c r="J221" s="58">
        <v>4.3099999999999999E-2</v>
      </c>
      <c r="K221" s="214">
        <v>0.76600000000000001</v>
      </c>
      <c r="L221" s="215">
        <f t="shared" si="7"/>
        <v>8.5786589262350536E-4</v>
      </c>
    </row>
    <row r="222" spans="1:12" x14ac:dyDescent="0.25">
      <c r="A222" s="61" t="s">
        <v>315</v>
      </c>
      <c r="B222" s="61" t="s">
        <v>738</v>
      </c>
      <c r="C222" s="218">
        <v>4.8</v>
      </c>
      <c r="D222" s="63">
        <v>46761</v>
      </c>
      <c r="E222" s="219" t="s">
        <v>18</v>
      </c>
      <c r="F222" s="219" t="s">
        <v>11</v>
      </c>
      <c r="G222" s="220">
        <v>2770000</v>
      </c>
      <c r="H222" s="219">
        <v>100.65</v>
      </c>
      <c r="I222" s="220">
        <v>2788005</v>
      </c>
      <c r="J222" s="48">
        <v>4.4900000000000002E-2</v>
      </c>
      <c r="K222" s="221">
        <v>1.669</v>
      </c>
      <c r="L222" s="213">
        <f t="shared" si="7"/>
        <v>3.4228439612664432E-3</v>
      </c>
    </row>
    <row r="223" spans="1:12" x14ac:dyDescent="0.25">
      <c r="A223" s="51" t="s">
        <v>367</v>
      </c>
      <c r="B223" s="51" t="s">
        <v>739</v>
      </c>
      <c r="C223" s="93">
        <v>4.25</v>
      </c>
      <c r="D223" s="65">
        <v>46983</v>
      </c>
      <c r="E223" s="55" t="s">
        <v>18</v>
      </c>
      <c r="F223" s="55" t="s">
        <v>11</v>
      </c>
      <c r="G223" s="56">
        <v>1825000</v>
      </c>
      <c r="H223" s="55">
        <v>99.468100000000007</v>
      </c>
      <c r="I223" s="56">
        <v>1815292.83</v>
      </c>
      <c r="J223" s="58">
        <v>4.5499999999999999E-2</v>
      </c>
      <c r="K223" s="214">
        <v>2.23</v>
      </c>
      <c r="L223" s="215">
        <f t="shared" si="7"/>
        <v>2.2286416635177385E-3</v>
      </c>
    </row>
    <row r="224" spans="1:12" x14ac:dyDescent="0.25">
      <c r="A224" s="61" t="s">
        <v>294</v>
      </c>
      <c r="B224" s="61" t="s">
        <v>740</v>
      </c>
      <c r="C224" s="218">
        <v>4.1609999999999996</v>
      </c>
      <c r="D224" s="63">
        <v>47133</v>
      </c>
      <c r="E224" s="219" t="s">
        <v>37</v>
      </c>
      <c r="F224" s="219" t="s">
        <v>37</v>
      </c>
      <c r="G224" s="220">
        <v>2245000</v>
      </c>
      <c r="H224" s="219">
        <v>99.001999999999995</v>
      </c>
      <c r="I224" s="220">
        <v>2222594.9</v>
      </c>
      <c r="J224" s="48">
        <v>4.6199999999999998E-2</v>
      </c>
      <c r="K224" s="221">
        <v>2.573</v>
      </c>
      <c r="L224" s="213">
        <f t="shared" si="7"/>
        <v>2.7286879083095596E-3</v>
      </c>
    </row>
    <row r="225" spans="1:12" x14ac:dyDescent="0.25">
      <c r="A225" s="51" t="s">
        <v>387</v>
      </c>
      <c r="B225" s="51" t="s">
        <v>741</v>
      </c>
      <c r="C225" s="93">
        <v>4.5</v>
      </c>
      <c r="D225" s="65">
        <v>46798</v>
      </c>
      <c r="E225" s="55" t="s">
        <v>31</v>
      </c>
      <c r="F225" s="55" t="s">
        <v>31</v>
      </c>
      <c r="G225" s="56">
        <v>670000</v>
      </c>
      <c r="H225" s="55">
        <v>100.5059</v>
      </c>
      <c r="I225" s="56">
        <v>673389.53</v>
      </c>
      <c r="J225" s="58">
        <v>4.2599999999999999E-2</v>
      </c>
      <c r="K225" s="214">
        <v>1.851</v>
      </c>
      <c r="L225" s="215">
        <f t="shared" si="7"/>
        <v>8.2672279509561446E-4</v>
      </c>
    </row>
    <row r="226" spans="1:12" x14ac:dyDescent="0.25">
      <c r="A226" s="61" t="s">
        <v>340</v>
      </c>
      <c r="B226" s="61" t="s">
        <v>742</v>
      </c>
      <c r="C226" s="218">
        <v>4.9649999999999999</v>
      </c>
      <c r="D226" s="63">
        <v>46776</v>
      </c>
      <c r="E226" s="219" t="s">
        <v>37</v>
      </c>
      <c r="F226" s="219" t="s">
        <v>31</v>
      </c>
      <c r="G226" s="220">
        <v>2980000</v>
      </c>
      <c r="H226" s="219">
        <v>100.968</v>
      </c>
      <c r="I226" s="220">
        <v>3008846.4</v>
      </c>
      <c r="J226" s="48">
        <v>4.4800000000000006E-2</v>
      </c>
      <c r="K226" s="221">
        <v>1.706</v>
      </c>
      <c r="L226" s="213">
        <f t="shared" si="7"/>
        <v>3.6939717578046943E-3</v>
      </c>
    </row>
    <row r="227" spans="1:12" x14ac:dyDescent="0.25">
      <c r="A227" s="51" t="s">
        <v>354</v>
      </c>
      <c r="B227" s="51" t="s">
        <v>743</v>
      </c>
      <c r="C227" s="93">
        <v>4.4980000000000002</v>
      </c>
      <c r="D227" s="65">
        <v>46971</v>
      </c>
      <c r="E227" s="55" t="s">
        <v>37</v>
      </c>
      <c r="F227" s="55" t="s">
        <v>31</v>
      </c>
      <c r="G227" s="56">
        <v>3135000</v>
      </c>
      <c r="H227" s="55">
        <v>99.993899999999996</v>
      </c>
      <c r="I227" s="56">
        <v>3134808.77</v>
      </c>
      <c r="J227" s="58">
        <v>4.53E-2</v>
      </c>
      <c r="K227" s="214">
        <v>2.1909999999999998</v>
      </c>
      <c r="L227" s="215">
        <f t="shared" si="7"/>
        <v>3.8486162213193973E-3</v>
      </c>
    </row>
    <row r="228" spans="1:12" x14ac:dyDescent="0.25">
      <c r="A228" s="61" t="s">
        <v>270</v>
      </c>
      <c r="B228" s="61" t="s">
        <v>744</v>
      </c>
      <c r="C228" s="218">
        <v>3.9950000000000001</v>
      </c>
      <c r="D228" s="63">
        <v>46694</v>
      </c>
      <c r="E228" s="219" t="s">
        <v>37</v>
      </c>
      <c r="F228" s="219" t="s">
        <v>31</v>
      </c>
      <c r="G228" s="220">
        <v>2035000</v>
      </c>
      <c r="H228" s="219">
        <v>99.322299999999998</v>
      </c>
      <c r="I228" s="220">
        <v>2021208.81</v>
      </c>
      <c r="J228" s="48">
        <v>4.4400000000000002E-2</v>
      </c>
      <c r="K228" s="221">
        <v>1.498</v>
      </c>
      <c r="L228" s="213">
        <f t="shared" si="7"/>
        <v>2.4814454671950137E-3</v>
      </c>
    </row>
    <row r="229" spans="1:12" x14ac:dyDescent="0.25">
      <c r="A229" s="51" t="s">
        <v>248</v>
      </c>
      <c r="B229" s="51" t="s">
        <v>745</v>
      </c>
      <c r="C229" s="93">
        <v>4.5220000000000002</v>
      </c>
      <c r="D229" s="65">
        <v>46678</v>
      </c>
      <c r="E229" s="55" t="s">
        <v>37</v>
      </c>
      <c r="F229" s="55" t="s">
        <v>31</v>
      </c>
      <c r="G229" s="56">
        <v>1830000</v>
      </c>
      <c r="H229" s="55">
        <v>100.1468</v>
      </c>
      <c r="I229" s="56">
        <v>1832686.44</v>
      </c>
      <c r="J229" s="58">
        <v>4.5100000000000001E-2</v>
      </c>
      <c r="K229" s="214">
        <v>1.45</v>
      </c>
      <c r="L229" s="215">
        <f t="shared" si="7"/>
        <v>2.2499958622918164E-3</v>
      </c>
    </row>
    <row r="230" spans="1:12" x14ac:dyDescent="0.25">
      <c r="A230" s="61" t="s">
        <v>384</v>
      </c>
      <c r="B230" s="61" t="s">
        <v>746</v>
      </c>
      <c r="C230" s="218">
        <v>4.6500000000000004</v>
      </c>
      <c r="D230" s="63">
        <v>47192</v>
      </c>
      <c r="E230" s="219" t="s">
        <v>18</v>
      </c>
      <c r="F230" s="219" t="s">
        <v>11</v>
      </c>
      <c r="G230" s="220">
        <v>4175000</v>
      </c>
      <c r="H230" s="219">
        <v>100.179</v>
      </c>
      <c r="I230" s="220">
        <v>4182473.25</v>
      </c>
      <c r="J230" s="48">
        <v>4.6699999999999998E-2</v>
      </c>
      <c r="K230" s="221">
        <v>2.7290000000000001</v>
      </c>
      <c r="L230" s="213">
        <f t="shared" si="7"/>
        <v>5.1348377448824289E-3</v>
      </c>
    </row>
    <row r="231" spans="1:12" x14ac:dyDescent="0.25">
      <c r="A231" s="51" t="s">
        <v>381</v>
      </c>
      <c r="B231" s="51" t="s">
        <v>747</v>
      </c>
      <c r="C231" s="93">
        <v>4</v>
      </c>
      <c r="D231" s="65">
        <v>47189</v>
      </c>
      <c r="E231" s="55" t="s">
        <v>90</v>
      </c>
      <c r="F231" s="55" t="s">
        <v>37</v>
      </c>
      <c r="G231" s="56">
        <v>2480000</v>
      </c>
      <c r="H231" s="55">
        <v>98.9345</v>
      </c>
      <c r="I231" s="56">
        <v>2453575.6</v>
      </c>
      <c r="J231" s="58">
        <v>4.41E-2</v>
      </c>
      <c r="K231" s="214">
        <v>2.7450000000000001</v>
      </c>
      <c r="L231" s="215">
        <f t="shared" si="7"/>
        <v>3.0122637606355405E-3</v>
      </c>
    </row>
    <row r="232" spans="1:12" x14ac:dyDescent="0.25">
      <c r="A232" s="61" t="s">
        <v>373</v>
      </c>
      <c r="B232" s="61" t="s">
        <v>748</v>
      </c>
      <c r="C232" s="218">
        <v>4.5359999999999996</v>
      </c>
      <c r="D232" s="63">
        <v>46780</v>
      </c>
      <c r="E232" s="219" t="s">
        <v>37</v>
      </c>
      <c r="F232" s="219" t="s">
        <v>31</v>
      </c>
      <c r="G232" s="220">
        <v>2895000</v>
      </c>
      <c r="H232" s="219">
        <v>100.7008</v>
      </c>
      <c r="I232" s="220">
        <v>2915288.16</v>
      </c>
      <c r="J232" s="225">
        <v>4.1799999999999997E-2</v>
      </c>
      <c r="K232" s="221">
        <v>1.8080000000000001</v>
      </c>
      <c r="L232" s="213">
        <f t="shared" si="7"/>
        <v>3.5791099635070814E-3</v>
      </c>
    </row>
    <row r="233" spans="1:12" x14ac:dyDescent="0.25">
      <c r="A233" s="51" t="s">
        <v>389</v>
      </c>
      <c r="B233" s="51" t="s">
        <v>749</v>
      </c>
      <c r="C233" s="93">
        <v>1.9019999999999999</v>
      </c>
      <c r="D233" s="65">
        <v>47013</v>
      </c>
      <c r="E233" s="55" t="s">
        <v>18</v>
      </c>
      <c r="F233" s="55" t="s">
        <v>17</v>
      </c>
      <c r="G233" s="56">
        <v>6250000</v>
      </c>
      <c r="H233" s="55">
        <v>93.932100000000005</v>
      </c>
      <c r="I233" s="56">
        <v>5870756.25</v>
      </c>
      <c r="J233" s="58">
        <v>4.53E-2</v>
      </c>
      <c r="K233" s="214">
        <v>2.3620000000000001</v>
      </c>
      <c r="L233" s="215">
        <f t="shared" si="7"/>
        <v>7.2075489744027462E-3</v>
      </c>
    </row>
    <row r="234" spans="1:12" x14ac:dyDescent="0.25">
      <c r="A234" s="61" t="s">
        <v>306</v>
      </c>
      <c r="B234" s="61" t="s">
        <v>750</v>
      </c>
      <c r="C234" s="218">
        <v>4.1079999999999997</v>
      </c>
      <c r="D234" s="63">
        <v>47133</v>
      </c>
      <c r="E234" s="219" t="s">
        <v>17</v>
      </c>
      <c r="F234" s="219" t="s">
        <v>17</v>
      </c>
      <c r="G234" s="220">
        <v>750000</v>
      </c>
      <c r="H234" s="219">
        <v>99.137200000000007</v>
      </c>
      <c r="I234" s="220">
        <v>743529</v>
      </c>
      <c r="J234" s="225">
        <v>4.5199999999999997E-2</v>
      </c>
      <c r="K234" s="221">
        <v>2.585</v>
      </c>
      <c r="L234" s="213">
        <f t="shared" si="7"/>
        <v>9.1283327959472004E-4</v>
      </c>
    </row>
    <row r="235" spans="1:12" x14ac:dyDescent="0.25">
      <c r="A235" s="51" t="s">
        <v>372</v>
      </c>
      <c r="B235" s="51" t="s">
        <v>751</v>
      </c>
      <c r="C235" s="93">
        <v>3.95</v>
      </c>
      <c r="D235" s="65">
        <v>47182</v>
      </c>
      <c r="E235" s="55" t="s">
        <v>18</v>
      </c>
      <c r="F235" s="55" t="s">
        <v>31</v>
      </c>
      <c r="G235" s="56">
        <v>4040000</v>
      </c>
      <c r="H235" s="55">
        <v>98.894499999999994</v>
      </c>
      <c r="I235" s="56">
        <v>3995337.8</v>
      </c>
      <c r="J235" s="58">
        <v>4.4400000000000002E-2</v>
      </c>
      <c r="K235" s="214">
        <v>2.7269999999999999</v>
      </c>
      <c r="L235" s="215">
        <f t="shared" si="7"/>
        <v>4.905090866748645E-3</v>
      </c>
    </row>
    <row r="236" spans="1:12" x14ac:dyDescent="0.25">
      <c r="A236" s="61" t="s">
        <v>204</v>
      </c>
      <c r="B236" s="61" t="s">
        <v>752</v>
      </c>
      <c r="C236" s="218">
        <v>4.9800000000000004</v>
      </c>
      <c r="D236" s="63">
        <v>46482</v>
      </c>
      <c r="E236" s="219" t="s">
        <v>37</v>
      </c>
      <c r="F236" s="219" t="s">
        <v>17</v>
      </c>
      <c r="G236" s="220">
        <v>3835000</v>
      </c>
      <c r="H236" s="226">
        <v>100.7478</v>
      </c>
      <c r="I236" s="220">
        <v>3863678.13</v>
      </c>
      <c r="J236" s="225">
        <v>4.2699999999999995E-2</v>
      </c>
      <c r="K236" s="221">
        <v>0.95799999999999996</v>
      </c>
      <c r="L236" s="213">
        <f t="shared" si="7"/>
        <v>4.743451807133676E-3</v>
      </c>
    </row>
    <row r="237" spans="1:12" x14ac:dyDescent="0.25">
      <c r="A237" s="51" t="s">
        <v>351</v>
      </c>
      <c r="B237" s="51" t="s">
        <v>753</v>
      </c>
      <c r="C237" s="93">
        <v>4.8609999999999998</v>
      </c>
      <c r="D237" s="65">
        <v>46783</v>
      </c>
      <c r="E237" s="55" t="s">
        <v>37</v>
      </c>
      <c r="F237" s="55" t="s">
        <v>17</v>
      </c>
      <c r="G237" s="56">
        <v>2320000</v>
      </c>
      <c r="H237" s="66">
        <v>100.8436</v>
      </c>
      <c r="I237" s="56">
        <v>2339571.52</v>
      </c>
      <c r="J237" s="58">
        <v>4.4500000000000005E-2</v>
      </c>
      <c r="K237" s="214">
        <v>1.7250000000000001</v>
      </c>
      <c r="L237" s="215">
        <f t="shared" si="7"/>
        <v>2.8723005336012504E-3</v>
      </c>
    </row>
    <row r="238" spans="1:12" x14ac:dyDescent="0.25">
      <c r="A238" s="61" t="s">
        <v>205</v>
      </c>
      <c r="B238" s="61" t="s">
        <v>754</v>
      </c>
      <c r="C238" s="218">
        <v>4.109</v>
      </c>
      <c r="D238" s="63">
        <v>47039</v>
      </c>
      <c r="E238" s="219" t="s">
        <v>37</v>
      </c>
      <c r="F238" s="219" t="s">
        <v>17</v>
      </c>
      <c r="G238" s="220">
        <v>2655000</v>
      </c>
      <c r="H238" s="226">
        <v>99.483599999999996</v>
      </c>
      <c r="I238" s="220">
        <v>2641289.58</v>
      </c>
      <c r="J238" s="225">
        <v>4.4199999999999996E-2</v>
      </c>
      <c r="K238" s="221">
        <v>2.3370000000000002</v>
      </c>
      <c r="L238" s="213">
        <f t="shared" si="7"/>
        <v>3.2427209021716175E-3</v>
      </c>
    </row>
    <row r="239" spans="1:12" x14ac:dyDescent="0.25">
      <c r="A239" s="51" t="s">
        <v>211</v>
      </c>
      <c r="B239" s="51" t="s">
        <v>755</v>
      </c>
      <c r="C239" s="93">
        <v>4.3499999999999996</v>
      </c>
      <c r="D239" s="65">
        <v>46668</v>
      </c>
      <c r="E239" s="55" t="s">
        <v>11</v>
      </c>
      <c r="F239" s="55" t="s">
        <v>11</v>
      </c>
      <c r="G239" s="56">
        <v>775000</v>
      </c>
      <c r="H239" s="66">
        <v>100.322301</v>
      </c>
      <c r="I239" s="56">
        <v>777497.83</v>
      </c>
      <c r="J239" s="58">
        <v>4.1799999999999997E-2</v>
      </c>
      <c r="K239" s="214">
        <v>1.43</v>
      </c>
      <c r="L239" s="215">
        <f t="shared" si="7"/>
        <v>9.5453693673908894E-4</v>
      </c>
    </row>
    <row r="240" spans="1:12" x14ac:dyDescent="0.25">
      <c r="A240" s="61" t="s">
        <v>313</v>
      </c>
      <c r="B240" s="61" t="s">
        <v>756</v>
      </c>
      <c r="C240" s="218">
        <v>3.75</v>
      </c>
      <c r="D240" s="63">
        <v>46764</v>
      </c>
      <c r="E240" s="219" t="s">
        <v>11</v>
      </c>
      <c r="F240" s="219" t="s">
        <v>11</v>
      </c>
      <c r="G240" s="220">
        <v>2150000</v>
      </c>
      <c r="H240" s="226">
        <v>99.310900000000004</v>
      </c>
      <c r="I240" s="220">
        <v>2135184.35</v>
      </c>
      <c r="J240" s="225">
        <v>4.1799999999999997E-2</v>
      </c>
      <c r="K240" s="227">
        <v>1.6930000000000001</v>
      </c>
      <c r="L240" s="115">
        <f t="shared" ref="L240:L248" si="8">I240/$I$258</f>
        <v>2.6213736555666567E-3</v>
      </c>
    </row>
    <row r="241" spans="1:12" x14ac:dyDescent="0.25">
      <c r="A241" s="51" t="s">
        <v>341</v>
      </c>
      <c r="B241" s="51" t="s">
        <v>757</v>
      </c>
      <c r="C241" s="93">
        <v>4.42</v>
      </c>
      <c r="D241" s="65">
        <v>46592</v>
      </c>
      <c r="E241" s="55" t="s">
        <v>31</v>
      </c>
      <c r="F241" s="55" t="s">
        <v>31</v>
      </c>
      <c r="G241" s="56">
        <v>2175000</v>
      </c>
      <c r="H241" s="66">
        <v>100.01220000000001</v>
      </c>
      <c r="I241" s="56">
        <v>2175265.35</v>
      </c>
      <c r="J241" s="58">
        <v>4.4699999999999997E-2</v>
      </c>
      <c r="K241" s="184">
        <v>1.254</v>
      </c>
      <c r="L241" s="70">
        <f t="shared" si="8"/>
        <v>2.670581246231494E-3</v>
      </c>
    </row>
    <row r="242" spans="1:12" x14ac:dyDescent="0.25">
      <c r="A242" s="72" t="s">
        <v>262</v>
      </c>
      <c r="B242" s="72" t="s">
        <v>758</v>
      </c>
      <c r="C242" s="228">
        <v>4.1360000000000001</v>
      </c>
      <c r="D242" s="74">
        <v>47049</v>
      </c>
      <c r="E242" s="229" t="s">
        <v>31</v>
      </c>
      <c r="F242" s="229" t="s">
        <v>31</v>
      </c>
      <c r="G242" s="230">
        <v>1810000</v>
      </c>
      <c r="H242" s="77">
        <v>99.064899999999994</v>
      </c>
      <c r="I242" s="230">
        <v>1793074.69</v>
      </c>
      <c r="J242" s="231">
        <v>4.58E-2</v>
      </c>
      <c r="K242" s="232">
        <v>2.359</v>
      </c>
      <c r="L242" s="79">
        <f t="shared" si="8"/>
        <v>2.201364371572576E-3</v>
      </c>
    </row>
    <row r="243" spans="1:12" x14ac:dyDescent="0.25">
      <c r="A243" s="51" t="s">
        <v>335</v>
      </c>
      <c r="B243" s="51" t="s">
        <v>759</v>
      </c>
      <c r="C243" s="93">
        <v>4.1440000000000001</v>
      </c>
      <c r="D243" s="65">
        <v>46779</v>
      </c>
      <c r="E243" s="55" t="s">
        <v>31</v>
      </c>
      <c r="F243" s="55" t="s">
        <v>31</v>
      </c>
      <c r="G243" s="56">
        <v>1145000</v>
      </c>
      <c r="H243" s="66">
        <v>99.537300000000002</v>
      </c>
      <c r="I243" s="56">
        <v>1139702.0900000001</v>
      </c>
      <c r="J243" s="58">
        <v>4.4299999999999999E-2</v>
      </c>
      <c r="K243" s="146">
        <v>1.7250000000000001</v>
      </c>
      <c r="L243" s="60">
        <f t="shared" si="8"/>
        <v>1.3992164348339564E-3</v>
      </c>
    </row>
    <row r="244" spans="1:12" x14ac:dyDescent="0.25">
      <c r="A244" s="61" t="s">
        <v>316</v>
      </c>
      <c r="B244" s="61" t="s">
        <v>760</v>
      </c>
      <c r="C244" s="218">
        <v>4.8639999999999999</v>
      </c>
      <c r="D244" s="63">
        <v>46397</v>
      </c>
      <c r="E244" s="219" t="s">
        <v>11</v>
      </c>
      <c r="F244" s="219" t="s">
        <v>11</v>
      </c>
      <c r="G244" s="220">
        <v>1440000</v>
      </c>
      <c r="H244" s="226">
        <v>100.4058</v>
      </c>
      <c r="I244" s="220">
        <v>1445843.52</v>
      </c>
      <c r="J244" s="225">
        <v>4.3099999999999999E-2</v>
      </c>
      <c r="K244" s="233">
        <v>0.748</v>
      </c>
      <c r="L244" s="50">
        <f t="shared" si="8"/>
        <v>1.7750673909724759E-3</v>
      </c>
    </row>
    <row r="245" spans="1:12" x14ac:dyDescent="0.25">
      <c r="A245" s="51" t="s">
        <v>286</v>
      </c>
      <c r="B245" s="51" t="s">
        <v>761</v>
      </c>
      <c r="C245" s="93">
        <v>4.7300000000000004</v>
      </c>
      <c r="D245" s="65">
        <v>46521</v>
      </c>
      <c r="E245" s="55" t="s">
        <v>11</v>
      </c>
      <c r="F245" s="55" t="s">
        <v>11</v>
      </c>
      <c r="G245" s="56">
        <v>1580000</v>
      </c>
      <c r="H245" s="66">
        <v>100.3835</v>
      </c>
      <c r="I245" s="56">
        <v>1586059.3</v>
      </c>
      <c r="J245" s="58">
        <v>4.4999999999999998E-2</v>
      </c>
      <c r="K245" s="146">
        <v>0.59699999999999998</v>
      </c>
      <c r="L245" s="147">
        <f t="shared" si="8"/>
        <v>1.9472108182070986E-3</v>
      </c>
    </row>
    <row r="246" spans="1:12" x14ac:dyDescent="0.25">
      <c r="A246" s="61" t="s">
        <v>336</v>
      </c>
      <c r="B246" s="61" t="s">
        <v>762</v>
      </c>
      <c r="C246" s="218">
        <v>4.25</v>
      </c>
      <c r="D246" s="63">
        <v>47147</v>
      </c>
      <c r="E246" s="219" t="s">
        <v>90</v>
      </c>
      <c r="F246" s="219" t="s">
        <v>37</v>
      </c>
      <c r="G246" s="220">
        <v>2020000</v>
      </c>
      <c r="H246" s="226">
        <v>99.171400000000006</v>
      </c>
      <c r="I246" s="220">
        <v>2003262.28</v>
      </c>
      <c r="J246" s="225">
        <v>4.6399999999999997E-2</v>
      </c>
      <c r="K246" s="233">
        <v>2.617</v>
      </c>
      <c r="L246" s="50">
        <f t="shared" si="8"/>
        <v>2.4594124465095461E-3</v>
      </c>
    </row>
    <row r="247" spans="1:12" x14ac:dyDescent="0.25">
      <c r="A247" s="51" t="s">
        <v>293</v>
      </c>
      <c r="B247" s="51" t="s">
        <v>763</v>
      </c>
      <c r="C247" s="93">
        <v>3.95</v>
      </c>
      <c r="D247" s="65">
        <v>47150</v>
      </c>
      <c r="E247" s="55" t="s">
        <v>11</v>
      </c>
      <c r="F247" s="55" t="s">
        <v>17</v>
      </c>
      <c r="G247" s="56">
        <v>2555000</v>
      </c>
      <c r="H247" s="66">
        <v>98.887699999999995</v>
      </c>
      <c r="I247" s="56">
        <v>2526580.7400000002</v>
      </c>
      <c r="J247" s="58">
        <v>4.3899999999999995E-2</v>
      </c>
      <c r="K247" s="146">
        <v>2.7170000000000001</v>
      </c>
      <c r="L247" s="147">
        <f t="shared" si="8"/>
        <v>3.1018924387011867E-3</v>
      </c>
    </row>
    <row r="248" spans="1:12" x14ac:dyDescent="0.25">
      <c r="A248" s="444" t="s">
        <v>764</v>
      </c>
      <c r="B248" s="445"/>
      <c r="C248" s="122"/>
      <c r="D248" s="123"/>
      <c r="E248" s="124"/>
      <c r="F248" s="124"/>
      <c r="G248" s="125">
        <f>SUM(G144:G247)</f>
        <v>233785000</v>
      </c>
      <c r="H248" s="126"/>
      <c r="I248" s="29">
        <f>SUM(I144:I247)</f>
        <v>233131290.81000012</v>
      </c>
      <c r="J248" s="127"/>
      <c r="K248" s="127"/>
      <c r="L248" s="128">
        <f t="shared" si="8"/>
        <v>0.28621614054898037</v>
      </c>
    </row>
    <row r="249" spans="1:12" ht="7.5" customHeight="1" x14ac:dyDescent="0.25">
      <c r="A249" s="23"/>
      <c r="B249" s="23"/>
      <c r="C249" s="23"/>
      <c r="D249" s="23"/>
      <c r="E249" s="23"/>
      <c r="F249" s="23"/>
      <c r="G249" s="24"/>
      <c r="H249" s="23"/>
      <c r="I249" s="23"/>
      <c r="J249" s="23"/>
      <c r="K249" s="23"/>
      <c r="L249" s="25"/>
    </row>
    <row r="250" spans="1:12" x14ac:dyDescent="0.25">
      <c r="A250" s="454" t="s">
        <v>765</v>
      </c>
      <c r="B250" s="455"/>
      <c r="C250" s="80"/>
      <c r="D250" s="80"/>
      <c r="E250" s="81"/>
      <c r="F250" s="81"/>
      <c r="G250" s="82"/>
      <c r="H250" s="83"/>
      <c r="I250" s="84"/>
      <c r="J250" s="85"/>
      <c r="K250" s="80"/>
      <c r="L250" s="86"/>
    </row>
    <row r="251" spans="1:12" x14ac:dyDescent="0.25">
      <c r="A251" s="87" t="s">
        <v>375</v>
      </c>
      <c r="B251" s="87" t="s">
        <v>766</v>
      </c>
      <c r="C251" s="234">
        <v>5.8120000000000003</v>
      </c>
      <c r="D251" s="89" t="s">
        <v>767</v>
      </c>
      <c r="E251" s="91" t="s">
        <v>20</v>
      </c>
      <c r="F251" s="91" t="s">
        <v>60</v>
      </c>
      <c r="G251" s="235">
        <v>780000</v>
      </c>
      <c r="H251" s="236">
        <v>102.59180000000001</v>
      </c>
      <c r="I251" s="235">
        <v>800216.04</v>
      </c>
      <c r="J251" s="48">
        <v>4.58E-2</v>
      </c>
      <c r="K251" s="237">
        <v>1.796</v>
      </c>
      <c r="L251" s="50">
        <f>I251/$I$258</f>
        <v>9.8242816645685593E-4</v>
      </c>
    </row>
    <row r="252" spans="1:12" x14ac:dyDescent="0.25">
      <c r="A252" s="454" t="s">
        <v>768</v>
      </c>
      <c r="B252" s="455"/>
      <c r="C252" s="80"/>
      <c r="D252" s="80"/>
      <c r="E252" s="81"/>
      <c r="F252" s="81"/>
      <c r="G252" s="82">
        <f>SUM(G251:G251)</f>
        <v>780000</v>
      </c>
      <c r="H252" s="83"/>
      <c r="I252" s="84">
        <f>SUM(I251:I251)</f>
        <v>800216.04</v>
      </c>
      <c r="J252" s="85"/>
      <c r="K252" s="80"/>
      <c r="L252" s="86">
        <f>I252/$I$258</f>
        <v>9.8242816645685593E-4</v>
      </c>
    </row>
    <row r="253" spans="1:12" ht="7.5" customHeight="1" x14ac:dyDescent="0.25">
      <c r="A253" s="23"/>
      <c r="B253" s="23"/>
      <c r="C253" s="23"/>
      <c r="D253" s="23"/>
      <c r="E253" s="23"/>
      <c r="F253" s="23"/>
      <c r="G253" s="24"/>
      <c r="H253" s="23"/>
      <c r="I253" s="23"/>
      <c r="J253" s="23"/>
      <c r="K253" s="23"/>
      <c r="L253" s="25"/>
    </row>
    <row r="254" spans="1:12" x14ac:dyDescent="0.25">
      <c r="A254" s="454" t="s">
        <v>769</v>
      </c>
      <c r="B254" s="455"/>
      <c r="C254" s="80"/>
      <c r="D254" s="80"/>
      <c r="E254" s="81"/>
      <c r="F254" s="81"/>
      <c r="G254" s="82"/>
      <c r="H254" s="83"/>
      <c r="I254" s="84"/>
      <c r="J254" s="85"/>
      <c r="K254" s="80"/>
      <c r="L254" s="86"/>
    </row>
    <row r="255" spans="1:12" x14ac:dyDescent="0.25">
      <c r="A255" s="87" t="s">
        <v>361</v>
      </c>
      <c r="B255" s="87" t="s">
        <v>770</v>
      </c>
      <c r="C255" s="88">
        <v>4.75</v>
      </c>
      <c r="D255" s="89">
        <v>46431</v>
      </c>
      <c r="E255" s="91" t="s">
        <v>18</v>
      </c>
      <c r="F255" s="91" t="s">
        <v>60</v>
      </c>
      <c r="G255" s="46">
        <v>2500000</v>
      </c>
      <c r="H255" s="92">
        <v>100.4572</v>
      </c>
      <c r="I255" s="46">
        <v>2511430</v>
      </c>
      <c r="J255" s="48">
        <v>4.5899999999999996E-2</v>
      </c>
      <c r="K255" s="171">
        <v>3.4449999999999998</v>
      </c>
      <c r="L255" s="238">
        <f>I255/$I$258</f>
        <v>3.0832918196500307E-3</v>
      </c>
    </row>
    <row r="256" spans="1:12" x14ac:dyDescent="0.25">
      <c r="A256" s="454" t="s">
        <v>771</v>
      </c>
      <c r="B256" s="455"/>
      <c r="C256" s="80"/>
      <c r="D256" s="80"/>
      <c r="E256" s="81"/>
      <c r="F256" s="81"/>
      <c r="G256" s="82">
        <f>SUM(G255:G255)</f>
        <v>2500000</v>
      </c>
      <c r="H256" s="83"/>
      <c r="I256" s="84">
        <f>SUM(I255:I255)</f>
        <v>2511430</v>
      </c>
      <c r="J256" s="85"/>
      <c r="K256" s="80"/>
      <c r="L256" s="86">
        <f>I256/$I$258</f>
        <v>3.0832918196500307E-3</v>
      </c>
    </row>
    <row r="257" spans="1:12" ht="7.5" customHeight="1" thickBot="1" x14ac:dyDescent="0.3">
      <c r="A257" s="23"/>
      <c r="B257" s="23"/>
      <c r="C257" s="23"/>
      <c r="D257" s="23"/>
      <c r="E257" s="23"/>
      <c r="F257" s="23"/>
      <c r="G257" s="24"/>
      <c r="H257" s="23"/>
      <c r="I257" s="23"/>
      <c r="J257" s="23"/>
      <c r="K257" s="23"/>
      <c r="L257" s="25"/>
    </row>
    <row r="258" spans="1:12" ht="15.75" thickBot="1" x14ac:dyDescent="0.3">
      <c r="A258" s="456" t="s">
        <v>772</v>
      </c>
      <c r="B258" s="457"/>
      <c r="C258" s="239"/>
      <c r="D258" s="240"/>
      <c r="E258" s="241"/>
      <c r="F258" s="241"/>
      <c r="G258" s="242">
        <f>G256+G252+G248+G141+G74+G20+G8</f>
        <v>817878185.00999999</v>
      </c>
      <c r="H258" s="243"/>
      <c r="I258" s="242">
        <f>I256+I252+I248+I141+I74+I20+I8</f>
        <v>814528804.57000017</v>
      </c>
      <c r="J258" s="240"/>
      <c r="K258" s="244"/>
      <c r="L258" s="245">
        <v>1</v>
      </c>
    </row>
    <row r="260" spans="1:12" x14ac:dyDescent="0.25">
      <c r="G260" s="248"/>
      <c r="H260" s="249"/>
      <c r="I260" s="249"/>
      <c r="J260" s="249"/>
      <c r="K260" s="249"/>
    </row>
    <row r="261" spans="1:12" x14ac:dyDescent="0.25">
      <c r="G261" s="250"/>
      <c r="J261" s="246"/>
      <c r="K261" s="247"/>
    </row>
    <row r="262" spans="1:12" x14ac:dyDescent="0.25">
      <c r="G262" s="251"/>
      <c r="I262" s="251"/>
    </row>
    <row r="263" spans="1:12" x14ac:dyDescent="0.25">
      <c r="G263" s="252"/>
      <c r="I263" s="252"/>
      <c r="K263" s="16"/>
    </row>
    <row r="264" spans="1:12" x14ac:dyDescent="0.25">
      <c r="G264" s="253"/>
      <c r="I264" s="253"/>
    </row>
    <row r="265" spans="1:12" x14ac:dyDescent="0.25">
      <c r="G265" s="251"/>
      <c r="I265" s="251"/>
    </row>
  </sheetData>
  <autoFilter ref="A4:L258" xr:uid="{00000000-0009-0000-0000-000003000000}"/>
  <mergeCells count="17">
    <mergeCell ref="A250:B250"/>
    <mergeCell ref="A252:B252"/>
    <mergeCell ref="A254:B254"/>
    <mergeCell ref="A256:B256"/>
    <mergeCell ref="A258:B258"/>
    <mergeCell ref="A248:B248"/>
    <mergeCell ref="A1:L1"/>
    <mergeCell ref="A2:L2"/>
    <mergeCell ref="A6:B6"/>
    <mergeCell ref="A8:B8"/>
    <mergeCell ref="A10:B10"/>
    <mergeCell ref="A20:B20"/>
    <mergeCell ref="A22:B22"/>
    <mergeCell ref="A74:B74"/>
    <mergeCell ref="A76:B76"/>
    <mergeCell ref="A141:B141"/>
    <mergeCell ref="A143:B143"/>
  </mergeCells>
  <pageMargins left="0.7" right="0.7" top="0.75" bottom="0.75" header="0.3" footer="0.3"/>
  <pageSetup scale="69" firstPageNumber="8" fitToHeight="0" orientation="landscape" useFirstPageNumber="1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5E7E-3221-40E7-9AC3-B9C27A720303}">
  <sheetPr>
    <tabColor theme="2" tint="-0.499984740745262"/>
    <pageSetUpPr fitToPage="1"/>
  </sheetPr>
  <dimension ref="A1:K187"/>
  <sheetViews>
    <sheetView zoomScale="115" zoomScaleNormal="115" workbookViewId="0">
      <selection activeCell="A7" sqref="A7"/>
    </sheetView>
  </sheetViews>
  <sheetFormatPr defaultColWidth="9.140625" defaultRowHeight="14.25" x14ac:dyDescent="0.2"/>
  <cols>
    <col min="1" max="1" width="13.5703125" style="254" bestFit="1" customWidth="1"/>
    <col min="2" max="2" width="46.42578125" style="254" bestFit="1" customWidth="1"/>
    <col min="3" max="3" width="8.42578125" style="254" bestFit="1" customWidth="1"/>
    <col min="4" max="4" width="9.28515625" style="433" bestFit="1" customWidth="1"/>
    <col min="5" max="5" width="10.42578125" style="254" bestFit="1" customWidth="1"/>
    <col min="6" max="6" width="11.85546875" style="254" bestFit="1" customWidth="1"/>
    <col min="7" max="7" width="17" style="254" bestFit="1" customWidth="1"/>
    <col min="8" max="8" width="11.140625" style="434" bestFit="1" customWidth="1"/>
    <col min="9" max="9" width="17" style="254" bestFit="1" customWidth="1"/>
    <col min="10" max="10" width="7.28515625" style="254" bestFit="1" customWidth="1"/>
    <col min="11" max="11" width="9.7109375" style="435" bestFit="1" customWidth="1"/>
    <col min="12" max="16384" width="9.140625" style="254"/>
  </cols>
  <sheetData>
    <row r="1" spans="1:11" ht="20.25" x14ac:dyDescent="0.3">
      <c r="A1" s="460" t="s">
        <v>462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15" x14ac:dyDescent="0.2">
      <c r="A2" s="461">
        <v>46112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</row>
    <row r="4" spans="1:11" s="258" customFormat="1" ht="22.5" x14ac:dyDescent="0.2">
      <c r="A4" s="255" t="s">
        <v>452</v>
      </c>
      <c r="B4" s="255" t="s">
        <v>463</v>
      </c>
      <c r="C4" s="255" t="s">
        <v>0</v>
      </c>
      <c r="D4" s="255" t="s">
        <v>773</v>
      </c>
      <c r="E4" s="255" t="s">
        <v>2</v>
      </c>
      <c r="F4" s="255" t="s">
        <v>1</v>
      </c>
      <c r="G4" s="255" t="s">
        <v>465</v>
      </c>
      <c r="H4" s="256" t="s">
        <v>466</v>
      </c>
      <c r="I4" s="255" t="s">
        <v>467</v>
      </c>
      <c r="J4" s="255" t="s">
        <v>774</v>
      </c>
      <c r="K4" s="257" t="s">
        <v>470</v>
      </c>
    </row>
    <row r="5" spans="1:11" s="264" customFormat="1" ht="7.5" customHeight="1" x14ac:dyDescent="0.2">
      <c r="A5" s="259"/>
      <c r="B5" s="259"/>
      <c r="C5" s="259"/>
      <c r="D5" s="260"/>
      <c r="E5" s="259"/>
      <c r="F5" s="259"/>
      <c r="G5" s="261"/>
      <c r="H5" s="262"/>
      <c r="I5" s="259"/>
      <c r="J5" s="259"/>
      <c r="K5" s="263"/>
    </row>
    <row r="6" spans="1:11" s="264" customFormat="1" ht="11.25" x14ac:dyDescent="0.2">
      <c r="A6" s="462" t="s">
        <v>471</v>
      </c>
      <c r="B6" s="463"/>
      <c r="C6" s="265"/>
      <c r="D6" s="266"/>
      <c r="E6" s="267"/>
      <c r="F6" s="267"/>
      <c r="G6" s="268"/>
      <c r="H6" s="269"/>
      <c r="I6" s="270"/>
      <c r="J6" s="265"/>
      <c r="K6" s="271"/>
    </row>
    <row r="7" spans="1:11" s="264" customFormat="1" ht="11.25" x14ac:dyDescent="0.2">
      <c r="A7" s="272" t="s">
        <v>775</v>
      </c>
      <c r="B7" s="273" t="s">
        <v>776</v>
      </c>
      <c r="C7" s="274">
        <v>0</v>
      </c>
      <c r="D7" s="275">
        <v>46113</v>
      </c>
      <c r="E7" s="276" t="s">
        <v>60</v>
      </c>
      <c r="F7" s="277" t="s">
        <v>60</v>
      </c>
      <c r="G7" s="278">
        <v>1340628.98</v>
      </c>
      <c r="H7" s="279">
        <v>100</v>
      </c>
      <c r="I7" s="278">
        <v>1340628.98</v>
      </c>
      <c r="J7" s="280">
        <f>D7-$A$2</f>
        <v>1</v>
      </c>
      <c r="K7" s="281">
        <f>I7/$I$187</f>
        <v>8.5764355678376563E-4</v>
      </c>
    </row>
    <row r="8" spans="1:11" s="264" customFormat="1" ht="11.25" x14ac:dyDescent="0.2">
      <c r="A8" s="458" t="s">
        <v>777</v>
      </c>
      <c r="B8" s="459"/>
      <c r="C8" s="282"/>
      <c r="D8" s="283"/>
      <c r="E8" s="284"/>
      <c r="F8" s="284"/>
      <c r="G8" s="285">
        <f>SUM(G7)</f>
        <v>1340628.98</v>
      </c>
      <c r="H8" s="286"/>
      <c r="I8" s="285">
        <f>SUM(I7)</f>
        <v>1340628.98</v>
      </c>
      <c r="J8" s="287"/>
      <c r="K8" s="288">
        <f>K7</f>
        <v>8.5764355678376563E-4</v>
      </c>
    </row>
    <row r="9" spans="1:11" s="264" customFormat="1" ht="7.5" customHeight="1" x14ac:dyDescent="0.2">
      <c r="D9" s="289"/>
      <c r="H9" s="290"/>
      <c r="J9" s="291"/>
      <c r="K9" s="292"/>
    </row>
    <row r="10" spans="1:11" s="264" customFormat="1" ht="11.25" x14ac:dyDescent="0.2">
      <c r="A10" s="464" t="s">
        <v>778</v>
      </c>
      <c r="B10" s="465"/>
      <c r="C10" s="265"/>
      <c r="D10" s="293"/>
      <c r="E10" s="267"/>
      <c r="F10" s="267"/>
      <c r="G10" s="268"/>
      <c r="H10" s="269"/>
      <c r="I10" s="270"/>
      <c r="J10" s="265"/>
      <c r="K10" s="271"/>
    </row>
    <row r="11" spans="1:11" s="264" customFormat="1" ht="11.25" x14ac:dyDescent="0.2">
      <c r="A11" s="294" t="s">
        <v>779</v>
      </c>
      <c r="B11" s="295" t="s">
        <v>780</v>
      </c>
      <c r="C11" s="296">
        <v>3.63</v>
      </c>
      <c r="D11" s="275">
        <v>46113</v>
      </c>
      <c r="E11" s="297" t="s">
        <v>8</v>
      </c>
      <c r="F11" s="297" t="s">
        <v>7</v>
      </c>
      <c r="G11" s="298">
        <v>48000000</v>
      </c>
      <c r="H11" s="299">
        <v>100</v>
      </c>
      <c r="I11" s="298">
        <v>48000000</v>
      </c>
      <c r="J11" s="300">
        <f>D11-$A$2</f>
        <v>1</v>
      </c>
      <c r="K11" s="50">
        <f>I11/$I$187</f>
        <v>3.0707146675003814E-2</v>
      </c>
    </row>
    <row r="12" spans="1:11" s="264" customFormat="1" ht="11.25" x14ac:dyDescent="0.2">
      <c r="A12" s="301" t="s">
        <v>781</v>
      </c>
      <c r="B12" s="302" t="s">
        <v>782</v>
      </c>
      <c r="C12" s="303">
        <v>3.62</v>
      </c>
      <c r="D12" s="304">
        <v>46113</v>
      </c>
      <c r="E12" s="305" t="s">
        <v>8</v>
      </c>
      <c r="F12" s="305" t="s">
        <v>7</v>
      </c>
      <c r="G12" s="306">
        <v>65000000</v>
      </c>
      <c r="H12" s="307">
        <v>100</v>
      </c>
      <c r="I12" s="306">
        <v>65000000</v>
      </c>
      <c r="J12" s="308">
        <f>D12-$A$2</f>
        <v>1</v>
      </c>
      <c r="K12" s="60">
        <f>I12/$I$187</f>
        <v>4.1582594455734333E-2</v>
      </c>
    </row>
    <row r="13" spans="1:11" s="264" customFormat="1" ht="11.25" x14ac:dyDescent="0.2">
      <c r="A13" s="294" t="s">
        <v>783</v>
      </c>
      <c r="B13" s="295" t="s">
        <v>784</v>
      </c>
      <c r="C13" s="296">
        <v>3.62</v>
      </c>
      <c r="D13" s="309">
        <v>46114</v>
      </c>
      <c r="E13" s="297" t="s">
        <v>8</v>
      </c>
      <c r="F13" s="297" t="s">
        <v>7</v>
      </c>
      <c r="G13" s="298">
        <v>65000000</v>
      </c>
      <c r="H13" s="299">
        <v>100</v>
      </c>
      <c r="I13" s="298">
        <v>65000000</v>
      </c>
      <c r="J13" s="300">
        <f>D13-$A$2</f>
        <v>2</v>
      </c>
      <c r="K13" s="50">
        <f>I13/$I$187</f>
        <v>4.1582594455734333E-2</v>
      </c>
    </row>
    <row r="14" spans="1:11" s="264" customFormat="1" ht="11.25" x14ac:dyDescent="0.2">
      <c r="A14" s="301" t="s">
        <v>785</v>
      </c>
      <c r="B14" s="302" t="s">
        <v>786</v>
      </c>
      <c r="C14" s="303">
        <v>3.64</v>
      </c>
      <c r="D14" s="310">
        <v>46119</v>
      </c>
      <c r="E14" s="305" t="s">
        <v>8</v>
      </c>
      <c r="F14" s="305" t="s">
        <v>7</v>
      </c>
      <c r="G14" s="306">
        <v>10000000</v>
      </c>
      <c r="H14" s="307">
        <v>100</v>
      </c>
      <c r="I14" s="306">
        <v>10000000</v>
      </c>
      <c r="J14" s="308">
        <f>D14-$A$2</f>
        <v>7</v>
      </c>
      <c r="K14" s="60">
        <f>I14/$I$187</f>
        <v>6.3973222239591277E-3</v>
      </c>
    </row>
    <row r="15" spans="1:11" s="264" customFormat="1" ht="11.25" x14ac:dyDescent="0.2">
      <c r="A15" s="294" t="s">
        <v>787</v>
      </c>
      <c r="B15" s="295" t="s">
        <v>788</v>
      </c>
      <c r="C15" s="296">
        <v>3.62</v>
      </c>
      <c r="D15" s="275">
        <v>46118</v>
      </c>
      <c r="E15" s="297" t="s">
        <v>8</v>
      </c>
      <c r="F15" s="297" t="s">
        <v>7</v>
      </c>
      <c r="G15" s="298">
        <v>75000000</v>
      </c>
      <c r="H15" s="299">
        <v>100</v>
      </c>
      <c r="I15" s="298">
        <v>75000000</v>
      </c>
      <c r="J15" s="300">
        <f>D15-$A$2</f>
        <v>6</v>
      </c>
      <c r="K15" s="50">
        <f>I15/$I$187</f>
        <v>4.7979916679693459E-2</v>
      </c>
    </row>
    <row r="16" spans="1:11" s="264" customFormat="1" ht="11.25" x14ac:dyDescent="0.2">
      <c r="A16" s="458" t="s">
        <v>777</v>
      </c>
      <c r="B16" s="459"/>
      <c r="C16" s="282"/>
      <c r="D16" s="283"/>
      <c r="E16" s="284"/>
      <c r="F16" s="284"/>
      <c r="G16" s="285">
        <f>SUM(G11:G15)</f>
        <v>263000000</v>
      </c>
      <c r="H16" s="286"/>
      <c r="I16" s="285">
        <f>SUM(I11:I15)</f>
        <v>263000000</v>
      </c>
      <c r="J16" s="287"/>
      <c r="K16" s="288">
        <f>SUM(K11:K15)</f>
        <v>0.16824957449012506</v>
      </c>
    </row>
    <row r="17" spans="1:11" s="264" customFormat="1" ht="7.5" customHeight="1" x14ac:dyDescent="0.2">
      <c r="D17" s="289"/>
      <c r="H17" s="290"/>
      <c r="J17" s="291"/>
      <c r="K17" s="292"/>
    </row>
    <row r="18" spans="1:11" s="264" customFormat="1" ht="11.25" x14ac:dyDescent="0.2">
      <c r="A18" s="464" t="s">
        <v>475</v>
      </c>
      <c r="B18" s="465"/>
      <c r="C18" s="265"/>
      <c r="D18" s="293"/>
      <c r="E18" s="267"/>
      <c r="F18" s="267"/>
      <c r="G18" s="268"/>
      <c r="H18" s="269"/>
      <c r="I18" s="270"/>
      <c r="J18" s="265"/>
      <c r="K18" s="271"/>
    </row>
    <row r="19" spans="1:11" s="264" customFormat="1" ht="11.25" x14ac:dyDescent="0.2">
      <c r="A19" s="294" t="s">
        <v>157</v>
      </c>
      <c r="B19" s="295" t="s">
        <v>789</v>
      </c>
      <c r="C19" s="296">
        <v>0</v>
      </c>
      <c r="D19" s="275">
        <v>46133</v>
      </c>
      <c r="E19" s="297" t="s">
        <v>20</v>
      </c>
      <c r="F19" s="297" t="s">
        <v>20</v>
      </c>
      <c r="G19" s="298">
        <v>50000000</v>
      </c>
      <c r="H19" s="299">
        <v>99.798599999999993</v>
      </c>
      <c r="I19" s="311">
        <v>49899300</v>
      </c>
      <c r="J19" s="300">
        <f t="shared" ref="J19:J21" si="0">D19-$A$2</f>
        <v>21</v>
      </c>
      <c r="K19" s="50">
        <f>I19/$I$187</f>
        <v>3.1922190085000371E-2</v>
      </c>
    </row>
    <row r="20" spans="1:11" s="264" customFormat="1" ht="11.25" x14ac:dyDescent="0.2">
      <c r="A20" s="301" t="s">
        <v>158</v>
      </c>
      <c r="B20" s="302" t="s">
        <v>790</v>
      </c>
      <c r="C20" s="303">
        <v>0</v>
      </c>
      <c r="D20" s="304">
        <v>46140</v>
      </c>
      <c r="E20" s="305" t="s">
        <v>20</v>
      </c>
      <c r="F20" s="305" t="s">
        <v>20</v>
      </c>
      <c r="G20" s="306">
        <v>65000000</v>
      </c>
      <c r="H20" s="307">
        <v>99.727500000000006</v>
      </c>
      <c r="I20" s="312">
        <v>64822875</v>
      </c>
      <c r="J20" s="308">
        <f t="shared" si="0"/>
        <v>28</v>
      </c>
      <c r="K20" s="60">
        <f>I20/$I$187</f>
        <v>4.1469281885842452E-2</v>
      </c>
    </row>
    <row r="21" spans="1:11" s="264" customFormat="1" ht="11.25" x14ac:dyDescent="0.2">
      <c r="A21" s="313" t="s">
        <v>159</v>
      </c>
      <c r="B21" s="313" t="s">
        <v>791</v>
      </c>
      <c r="C21" s="314">
        <v>0</v>
      </c>
      <c r="D21" s="309">
        <v>46196</v>
      </c>
      <c r="E21" s="297" t="s">
        <v>20</v>
      </c>
      <c r="F21" s="315" t="s">
        <v>20</v>
      </c>
      <c r="G21" s="298">
        <v>20000000</v>
      </c>
      <c r="H21" s="316">
        <v>99.175799999999995</v>
      </c>
      <c r="I21" s="317">
        <v>19835160</v>
      </c>
      <c r="J21" s="300">
        <f t="shared" si="0"/>
        <v>84</v>
      </c>
      <c r="K21" s="50">
        <f>I21/$I$187</f>
        <v>1.2689190988378512E-2</v>
      </c>
    </row>
    <row r="22" spans="1:11" s="264" customFormat="1" ht="11.25" x14ac:dyDescent="0.2">
      <c r="A22" s="458" t="s">
        <v>777</v>
      </c>
      <c r="B22" s="459"/>
      <c r="C22" s="282"/>
      <c r="D22" s="283"/>
      <c r="E22" s="284"/>
      <c r="F22" s="284"/>
      <c r="G22" s="285">
        <f>SUM(G19:G21)</f>
        <v>135000000</v>
      </c>
      <c r="H22" s="286"/>
      <c r="I22" s="285">
        <f>SUM(I19:I21)</f>
        <v>134557335</v>
      </c>
      <c r="J22" s="287"/>
      <c r="K22" s="288">
        <f>SUM(K19:K21)</f>
        <v>8.608066295922133E-2</v>
      </c>
    </row>
    <row r="23" spans="1:11" s="264" customFormat="1" ht="7.5" customHeight="1" x14ac:dyDescent="0.2">
      <c r="D23" s="289"/>
      <c r="H23" s="290"/>
      <c r="J23" s="291"/>
      <c r="K23" s="292"/>
    </row>
    <row r="24" spans="1:11" s="264" customFormat="1" ht="11.25" x14ac:dyDescent="0.2">
      <c r="A24" s="464" t="s">
        <v>495</v>
      </c>
      <c r="B24" s="465"/>
      <c r="C24" s="265"/>
      <c r="D24" s="293"/>
      <c r="E24" s="267"/>
      <c r="F24" s="267"/>
      <c r="G24" s="268"/>
      <c r="H24" s="269"/>
      <c r="I24" s="270"/>
      <c r="J24" s="265"/>
      <c r="K24" s="271"/>
    </row>
    <row r="25" spans="1:11" s="264" customFormat="1" ht="11.25" x14ac:dyDescent="0.2">
      <c r="A25" s="294" t="s">
        <v>23</v>
      </c>
      <c r="B25" s="295" t="s">
        <v>792</v>
      </c>
      <c r="C25" s="296">
        <v>3.9860000000000002</v>
      </c>
      <c r="D25" s="275">
        <v>46175</v>
      </c>
      <c r="E25" s="297" t="s">
        <v>14</v>
      </c>
      <c r="F25" s="297" t="s">
        <v>18</v>
      </c>
      <c r="G25" s="298">
        <v>16000000</v>
      </c>
      <c r="H25" s="318">
        <v>100.0081</v>
      </c>
      <c r="I25" s="319">
        <v>16001296</v>
      </c>
      <c r="J25" s="300">
        <f t="shared" ref="J25:J47" si="1">D25-$A$2</f>
        <v>63</v>
      </c>
      <c r="K25" s="50">
        <f t="shared" ref="K25:K47" si="2">I25/$I$187</f>
        <v>1.0236544651294829E-2</v>
      </c>
    </row>
    <row r="26" spans="1:11" s="264" customFormat="1" ht="11.25" x14ac:dyDescent="0.2">
      <c r="A26" s="320" t="s">
        <v>24</v>
      </c>
      <c r="B26" s="302" t="s">
        <v>793</v>
      </c>
      <c r="C26" s="303">
        <v>4.1849999999999996</v>
      </c>
      <c r="D26" s="321">
        <v>46133</v>
      </c>
      <c r="E26" s="305" t="s">
        <v>18</v>
      </c>
      <c r="F26" s="305" t="s">
        <v>13</v>
      </c>
      <c r="G26" s="306">
        <v>198232.66099999999</v>
      </c>
      <c r="H26" s="322">
        <v>100.01349999999999</v>
      </c>
      <c r="I26" s="323">
        <v>198259.42240923501</v>
      </c>
      <c r="J26" s="308">
        <f t="shared" si="1"/>
        <v>21</v>
      </c>
      <c r="K26" s="60">
        <f t="shared" si="2"/>
        <v>1.2683294090878994E-4</v>
      </c>
    </row>
    <row r="27" spans="1:11" s="264" customFormat="1" ht="11.25" x14ac:dyDescent="0.2">
      <c r="A27" s="294" t="s">
        <v>26</v>
      </c>
      <c r="B27" s="295" t="s">
        <v>794</v>
      </c>
      <c r="C27" s="296">
        <v>3.8119999999999998</v>
      </c>
      <c r="D27" s="275">
        <v>46211</v>
      </c>
      <c r="E27" s="297" t="s">
        <v>14</v>
      </c>
      <c r="F27" s="297" t="s">
        <v>13</v>
      </c>
      <c r="G27" s="298">
        <v>13979598.562999999</v>
      </c>
      <c r="H27" s="318">
        <v>99.977400000000003</v>
      </c>
      <c r="I27" s="319">
        <v>13976439.173724759</v>
      </c>
      <c r="J27" s="300">
        <f t="shared" si="1"/>
        <v>99</v>
      </c>
      <c r="K27" s="50">
        <f t="shared" si="2"/>
        <v>8.9411784937882353E-3</v>
      </c>
    </row>
    <row r="28" spans="1:11" s="264" customFormat="1" ht="11.25" x14ac:dyDescent="0.2">
      <c r="A28" s="320" t="s">
        <v>29</v>
      </c>
      <c r="B28" s="302" t="s">
        <v>795</v>
      </c>
      <c r="C28" s="303">
        <v>3.927</v>
      </c>
      <c r="D28" s="321">
        <v>46149</v>
      </c>
      <c r="E28" s="305" t="s">
        <v>14</v>
      </c>
      <c r="F28" s="305" t="s">
        <v>13</v>
      </c>
      <c r="G28" s="306">
        <v>10157487.845000001</v>
      </c>
      <c r="H28" s="322">
        <v>99.997900000000001</v>
      </c>
      <c r="I28" s="323">
        <v>10157274.53775526</v>
      </c>
      <c r="J28" s="308">
        <f t="shared" si="1"/>
        <v>37</v>
      </c>
      <c r="K28" s="60">
        <f t="shared" si="2"/>
        <v>6.4979358135235903E-3</v>
      </c>
    </row>
    <row r="29" spans="1:11" s="264" customFormat="1" ht="11.25" x14ac:dyDescent="0.2">
      <c r="A29" s="294" t="s">
        <v>45</v>
      </c>
      <c r="B29" s="295" t="s">
        <v>796</v>
      </c>
      <c r="C29" s="296">
        <v>3.9060000000000001</v>
      </c>
      <c r="D29" s="275">
        <v>46134</v>
      </c>
      <c r="E29" s="297" t="s">
        <v>18</v>
      </c>
      <c r="F29" s="297" t="s">
        <v>13</v>
      </c>
      <c r="G29" s="298">
        <v>5040195.642</v>
      </c>
      <c r="H29" s="318">
        <v>99.999399999999994</v>
      </c>
      <c r="I29" s="319">
        <v>5040165.4008261478</v>
      </c>
      <c r="J29" s="300">
        <f t="shared" si="1"/>
        <v>22</v>
      </c>
      <c r="K29" s="50">
        <f t="shared" si="2"/>
        <v>3.224356213113498E-3</v>
      </c>
    </row>
    <row r="30" spans="1:11" s="264" customFormat="1" ht="11.25" x14ac:dyDescent="0.2">
      <c r="A30" s="320" t="s">
        <v>46</v>
      </c>
      <c r="B30" s="302" t="s">
        <v>797</v>
      </c>
      <c r="C30" s="303">
        <v>4.12</v>
      </c>
      <c r="D30" s="321">
        <v>46137</v>
      </c>
      <c r="E30" s="305" t="s">
        <v>18</v>
      </c>
      <c r="F30" s="305" t="s">
        <v>13</v>
      </c>
      <c r="G30" s="306">
        <v>3553477.25</v>
      </c>
      <c r="H30" s="322">
        <v>100.0219</v>
      </c>
      <c r="I30" s="323">
        <v>3554255.4615177498</v>
      </c>
      <c r="J30" s="308">
        <f t="shared" si="1"/>
        <v>25</v>
      </c>
      <c r="K30" s="60">
        <f t="shared" si="2"/>
        <v>2.2737717453595605E-3</v>
      </c>
    </row>
    <row r="31" spans="1:11" s="264" customFormat="1" ht="11.25" x14ac:dyDescent="0.2">
      <c r="A31" s="294" t="s">
        <v>50</v>
      </c>
      <c r="B31" s="295" t="s">
        <v>798</v>
      </c>
      <c r="C31" s="296">
        <v>4.1660000000000004</v>
      </c>
      <c r="D31" s="275">
        <v>46128</v>
      </c>
      <c r="E31" s="297" t="s">
        <v>14</v>
      </c>
      <c r="F31" s="297" t="s">
        <v>13</v>
      </c>
      <c r="G31" s="298">
        <v>874066.87600000005</v>
      </c>
      <c r="H31" s="318">
        <v>100.00620000000001</v>
      </c>
      <c r="I31" s="319">
        <v>874121.06814631203</v>
      </c>
      <c r="J31" s="300">
        <f t="shared" si="1"/>
        <v>16</v>
      </c>
      <c r="K31" s="50">
        <f t="shared" si="2"/>
        <v>5.592034135683293E-4</v>
      </c>
    </row>
    <row r="32" spans="1:11" s="264" customFormat="1" ht="11.25" x14ac:dyDescent="0.2">
      <c r="A32" s="320" t="s">
        <v>51</v>
      </c>
      <c r="B32" s="302" t="s">
        <v>799</v>
      </c>
      <c r="C32" s="303">
        <v>4.0819999999999999</v>
      </c>
      <c r="D32" s="321">
        <v>46123</v>
      </c>
      <c r="E32" s="305" t="s">
        <v>18</v>
      </c>
      <c r="F32" s="305" t="s">
        <v>13</v>
      </c>
      <c r="G32" s="306">
        <v>251124.80300000001</v>
      </c>
      <c r="H32" s="322">
        <v>100.00490000000001</v>
      </c>
      <c r="I32" s="323">
        <v>251137.10811534699</v>
      </c>
      <c r="J32" s="308">
        <f t="shared" si="1"/>
        <v>11</v>
      </c>
      <c r="K32" s="60">
        <f t="shared" si="2"/>
        <v>1.6066050030071356E-4</v>
      </c>
    </row>
    <row r="33" spans="1:11" s="264" customFormat="1" ht="11.25" x14ac:dyDescent="0.2">
      <c r="A33" s="294" t="s">
        <v>52</v>
      </c>
      <c r="B33" s="295" t="s">
        <v>800</v>
      </c>
      <c r="C33" s="296">
        <v>3.93</v>
      </c>
      <c r="D33" s="275">
        <v>46194</v>
      </c>
      <c r="E33" s="297" t="s">
        <v>14</v>
      </c>
      <c r="F33" s="297" t="s">
        <v>13</v>
      </c>
      <c r="G33" s="298">
        <v>9000000</v>
      </c>
      <c r="H33" s="318">
        <v>100.0048</v>
      </c>
      <c r="I33" s="319">
        <v>9000432</v>
      </c>
      <c r="J33" s="300">
        <f t="shared" si="1"/>
        <v>82</v>
      </c>
      <c r="K33" s="50">
        <f t="shared" si="2"/>
        <v>5.7578663658832902E-3</v>
      </c>
    </row>
    <row r="34" spans="1:11" s="264" customFormat="1" ht="11.25" x14ac:dyDescent="0.2">
      <c r="A34" s="320" t="s">
        <v>71</v>
      </c>
      <c r="B34" s="302" t="s">
        <v>801</v>
      </c>
      <c r="C34" s="303">
        <v>4.1449999999999996</v>
      </c>
      <c r="D34" s="321">
        <v>46164</v>
      </c>
      <c r="E34" s="305" t="s">
        <v>14</v>
      </c>
      <c r="F34" s="305" t="s">
        <v>18</v>
      </c>
      <c r="G34" s="306">
        <v>2244073.5619999999</v>
      </c>
      <c r="H34" s="322">
        <v>100.0271</v>
      </c>
      <c r="I34" s="323">
        <v>2244681.7059353022</v>
      </c>
      <c r="J34" s="308">
        <f t="shared" si="1"/>
        <v>52</v>
      </c>
      <c r="K34" s="60">
        <f t="shared" si="2"/>
        <v>1.4359952163094396E-3</v>
      </c>
    </row>
    <row r="35" spans="1:11" s="264" customFormat="1" ht="11.25" x14ac:dyDescent="0.2">
      <c r="A35" s="294" t="s">
        <v>72</v>
      </c>
      <c r="B35" s="295" t="s">
        <v>802</v>
      </c>
      <c r="C35" s="296">
        <v>4.5510000000000002</v>
      </c>
      <c r="D35" s="275">
        <v>46133</v>
      </c>
      <c r="E35" s="297" t="s">
        <v>14</v>
      </c>
      <c r="F35" s="297" t="s">
        <v>13</v>
      </c>
      <c r="G35" s="298">
        <v>294577.50699999998</v>
      </c>
      <c r="H35" s="318">
        <v>100.03440000000001</v>
      </c>
      <c r="I35" s="319">
        <v>294678.84166240803</v>
      </c>
      <c r="J35" s="300">
        <f t="shared" si="1"/>
        <v>21</v>
      </c>
      <c r="K35" s="50">
        <f t="shared" si="2"/>
        <v>1.8851555026974559E-4</v>
      </c>
    </row>
    <row r="36" spans="1:11" s="264" customFormat="1" ht="11.25" x14ac:dyDescent="0.2">
      <c r="A36" s="320" t="s">
        <v>73</v>
      </c>
      <c r="B36" s="302" t="s">
        <v>803</v>
      </c>
      <c r="C36" s="303">
        <v>3.8490000000000002</v>
      </c>
      <c r="D36" s="321">
        <v>46237</v>
      </c>
      <c r="E36" s="305" t="s">
        <v>14</v>
      </c>
      <c r="F36" s="305" t="s">
        <v>13</v>
      </c>
      <c r="G36" s="306">
        <v>11864671.344000001</v>
      </c>
      <c r="H36" s="322">
        <v>99.985799999999998</v>
      </c>
      <c r="I36" s="323">
        <v>11862986.56066915</v>
      </c>
      <c r="J36" s="308">
        <f t="shared" si="1"/>
        <v>125</v>
      </c>
      <c r="K36" s="60">
        <f t="shared" si="2"/>
        <v>7.5891347567097209E-3</v>
      </c>
    </row>
    <row r="37" spans="1:11" s="264" customFormat="1" ht="11.25" x14ac:dyDescent="0.2">
      <c r="A37" s="294" t="s">
        <v>75</v>
      </c>
      <c r="B37" s="295" t="s">
        <v>804</v>
      </c>
      <c r="C37" s="296">
        <v>3.984</v>
      </c>
      <c r="D37" s="275">
        <v>46178</v>
      </c>
      <c r="E37" s="297" t="s">
        <v>18</v>
      </c>
      <c r="F37" s="297" t="s">
        <v>13</v>
      </c>
      <c r="G37" s="298">
        <v>10000000</v>
      </c>
      <c r="H37" s="318">
        <v>100.0035</v>
      </c>
      <c r="I37" s="319">
        <v>10000350</v>
      </c>
      <c r="J37" s="300">
        <f t="shared" si="1"/>
        <v>66</v>
      </c>
      <c r="K37" s="50">
        <f t="shared" si="2"/>
        <v>6.3975461302369667E-3</v>
      </c>
    </row>
    <row r="38" spans="1:11" s="264" customFormat="1" ht="11.25" x14ac:dyDescent="0.2">
      <c r="A38" s="324" t="s">
        <v>76</v>
      </c>
      <c r="B38" s="325" t="s">
        <v>805</v>
      </c>
      <c r="C38" s="326">
        <v>3.895</v>
      </c>
      <c r="D38" s="327">
        <v>46135</v>
      </c>
      <c r="E38" s="328" t="s">
        <v>18</v>
      </c>
      <c r="F38" s="328" t="s">
        <v>13</v>
      </c>
      <c r="G38" s="329">
        <v>7878978.0990000004</v>
      </c>
      <c r="H38" s="330">
        <v>99.999600000000001</v>
      </c>
      <c r="I38" s="323">
        <v>7878946.5830876036</v>
      </c>
      <c r="J38" s="308">
        <f t="shared" si="1"/>
        <v>23</v>
      </c>
      <c r="K38" s="331">
        <f t="shared" si="2"/>
        <v>5.0404160077373158E-3</v>
      </c>
    </row>
    <row r="39" spans="1:11" s="264" customFormat="1" ht="11.25" x14ac:dyDescent="0.2">
      <c r="A39" s="332" t="s">
        <v>80</v>
      </c>
      <c r="B39" s="333" t="s">
        <v>806</v>
      </c>
      <c r="C39" s="334">
        <v>4.2110000000000003</v>
      </c>
      <c r="D39" s="335">
        <v>46128</v>
      </c>
      <c r="E39" s="336" t="s">
        <v>18</v>
      </c>
      <c r="F39" s="336" t="s">
        <v>13</v>
      </c>
      <c r="G39" s="337">
        <v>1949312.311</v>
      </c>
      <c r="H39" s="338">
        <v>100.0108</v>
      </c>
      <c r="I39" s="319">
        <v>1949522.836729588</v>
      </c>
      <c r="J39" s="300">
        <f t="shared" si="1"/>
        <v>16</v>
      </c>
      <c r="K39" s="213">
        <f t="shared" si="2"/>
        <v>1.2471725769526035E-3</v>
      </c>
    </row>
    <row r="40" spans="1:11" s="264" customFormat="1" ht="11.25" x14ac:dyDescent="0.2">
      <c r="A40" s="339" t="s">
        <v>82</v>
      </c>
      <c r="B40" s="340" t="s">
        <v>807</v>
      </c>
      <c r="C40" s="341">
        <v>4.1310000000000002</v>
      </c>
      <c r="D40" s="342">
        <v>46128</v>
      </c>
      <c r="E40" s="343" t="s">
        <v>18</v>
      </c>
      <c r="F40" s="343" t="s">
        <v>13</v>
      </c>
      <c r="G40" s="344">
        <v>451783.592</v>
      </c>
      <c r="H40" s="345">
        <v>100.0067</v>
      </c>
      <c r="I40" s="323">
        <v>451813.86150066397</v>
      </c>
      <c r="J40" s="308">
        <f t="shared" si="1"/>
        <v>16</v>
      </c>
      <c r="K40" s="215">
        <f t="shared" si="2"/>
        <v>2.8903988572709892E-4</v>
      </c>
    </row>
    <row r="41" spans="1:11" s="264" customFormat="1" ht="11.25" x14ac:dyDescent="0.2">
      <c r="A41" s="294" t="s">
        <v>83</v>
      </c>
      <c r="B41" s="295" t="s">
        <v>808</v>
      </c>
      <c r="C41" s="296">
        <v>3.7919999999999998</v>
      </c>
      <c r="D41" s="275">
        <v>46140</v>
      </c>
      <c r="E41" s="297" t="s">
        <v>18</v>
      </c>
      <c r="F41" s="297" t="s">
        <v>13</v>
      </c>
      <c r="G41" s="298">
        <v>2433055.858</v>
      </c>
      <c r="H41" s="318">
        <v>99.989599999999996</v>
      </c>
      <c r="I41" s="319">
        <v>2432802.8201907682</v>
      </c>
      <c r="J41" s="300">
        <f t="shared" si="1"/>
        <v>28</v>
      </c>
      <c r="K41" s="50">
        <f t="shared" si="2"/>
        <v>1.5563423548116842E-3</v>
      </c>
    </row>
    <row r="42" spans="1:11" s="264" customFormat="1" ht="11.25" x14ac:dyDescent="0.2">
      <c r="A42" s="320" t="s">
        <v>84</v>
      </c>
      <c r="B42" s="302" t="s">
        <v>809</v>
      </c>
      <c r="C42" s="303">
        <v>4.5460000000000003</v>
      </c>
      <c r="D42" s="321">
        <v>46133</v>
      </c>
      <c r="E42" s="305" t="s">
        <v>18</v>
      </c>
      <c r="F42" s="305" t="s">
        <v>13</v>
      </c>
      <c r="G42" s="306">
        <v>641305.728</v>
      </c>
      <c r="H42" s="322">
        <v>100.0338</v>
      </c>
      <c r="I42" s="323">
        <v>641522.48933606397</v>
      </c>
      <c r="J42" s="308">
        <f t="shared" si="1"/>
        <v>21</v>
      </c>
      <c r="K42" s="60">
        <f t="shared" si="2"/>
        <v>4.1040260781991845E-4</v>
      </c>
    </row>
    <row r="43" spans="1:11" s="264" customFormat="1" ht="11.25" x14ac:dyDescent="0.2">
      <c r="A43" s="294" t="s">
        <v>95</v>
      </c>
      <c r="B43" s="295" t="s">
        <v>810</v>
      </c>
      <c r="C43" s="296">
        <v>4.4800000000000004</v>
      </c>
      <c r="D43" s="275">
        <v>46128</v>
      </c>
      <c r="E43" s="297" t="s">
        <v>14</v>
      </c>
      <c r="F43" s="297" t="s">
        <v>18</v>
      </c>
      <c r="G43" s="298">
        <v>91363.653999999995</v>
      </c>
      <c r="H43" s="318">
        <v>100.027</v>
      </c>
      <c r="I43" s="319">
        <v>91388.322186580001</v>
      </c>
      <c r="J43" s="300">
        <f t="shared" si="1"/>
        <v>16</v>
      </c>
      <c r="K43" s="50">
        <f t="shared" si="2"/>
        <v>5.8464054453454523E-5</v>
      </c>
    </row>
    <row r="44" spans="1:11" s="264" customFormat="1" ht="11.25" x14ac:dyDescent="0.2">
      <c r="A44" s="324" t="s">
        <v>96</v>
      </c>
      <c r="B44" s="325" t="s">
        <v>811</v>
      </c>
      <c r="C44" s="326">
        <v>3.871</v>
      </c>
      <c r="D44" s="327">
        <v>46166</v>
      </c>
      <c r="E44" s="328" t="s">
        <v>18</v>
      </c>
      <c r="F44" s="328" t="s">
        <v>13</v>
      </c>
      <c r="G44" s="329">
        <v>5070380.5920000002</v>
      </c>
      <c r="H44" s="330">
        <v>99.995999999999995</v>
      </c>
      <c r="I44" s="323">
        <v>5070177.7767763203</v>
      </c>
      <c r="J44" s="308">
        <f t="shared" si="1"/>
        <v>54</v>
      </c>
      <c r="K44" s="331">
        <f t="shared" si="2"/>
        <v>3.2435560970794836E-3</v>
      </c>
    </row>
    <row r="45" spans="1:11" s="264" customFormat="1" ht="11.25" x14ac:dyDescent="0.2">
      <c r="A45" s="332" t="s">
        <v>160</v>
      </c>
      <c r="B45" s="333" t="s">
        <v>812</v>
      </c>
      <c r="C45" s="334">
        <v>3.8279999999999998</v>
      </c>
      <c r="D45" s="335">
        <v>46189</v>
      </c>
      <c r="E45" s="336" t="s">
        <v>14</v>
      </c>
      <c r="F45" s="336" t="s">
        <v>13</v>
      </c>
      <c r="G45" s="337">
        <v>15000000</v>
      </c>
      <c r="H45" s="338">
        <v>100.01220000000001</v>
      </c>
      <c r="I45" s="319">
        <v>15001830</v>
      </c>
      <c r="J45" s="300">
        <f t="shared" si="1"/>
        <v>77</v>
      </c>
      <c r="K45" s="213">
        <f t="shared" si="2"/>
        <v>9.5971540459056752E-3</v>
      </c>
    </row>
    <row r="46" spans="1:11" s="264" customFormat="1" ht="11.25" x14ac:dyDescent="0.2">
      <c r="A46" s="339" t="s">
        <v>165</v>
      </c>
      <c r="B46" s="340" t="s">
        <v>813</v>
      </c>
      <c r="C46" s="341">
        <v>3.8740000000000001</v>
      </c>
      <c r="D46" s="342">
        <v>46175</v>
      </c>
      <c r="E46" s="343" t="s">
        <v>18</v>
      </c>
      <c r="F46" s="343" t="s">
        <v>13</v>
      </c>
      <c r="G46" s="344">
        <v>12972297.221999999</v>
      </c>
      <c r="H46" s="345">
        <v>99.993200000000002</v>
      </c>
      <c r="I46" s="323">
        <v>12971415.1057889</v>
      </c>
      <c r="J46" s="308">
        <f t="shared" si="1"/>
        <v>63</v>
      </c>
      <c r="K46" s="331">
        <f t="shared" si="2"/>
        <v>8.2982322132462462E-3</v>
      </c>
    </row>
    <row r="47" spans="1:11" s="264" customFormat="1" ht="11.25" x14ac:dyDescent="0.2">
      <c r="A47" s="294" t="s">
        <v>166</v>
      </c>
      <c r="B47" s="295" t="s">
        <v>814</v>
      </c>
      <c r="C47" s="296">
        <v>3.8929999999999998</v>
      </c>
      <c r="D47" s="275">
        <v>46170</v>
      </c>
      <c r="E47" s="297" t="s">
        <v>18</v>
      </c>
      <c r="F47" s="297" t="s">
        <v>13</v>
      </c>
      <c r="G47" s="298">
        <v>9756125.6309999991</v>
      </c>
      <c r="H47" s="318">
        <v>99.989199999999997</v>
      </c>
      <c r="I47" s="319">
        <v>9755071.9694318529</v>
      </c>
      <c r="J47" s="300">
        <f t="shared" si="1"/>
        <v>58</v>
      </c>
      <c r="K47" s="213">
        <f t="shared" si="2"/>
        <v>6.2406338706367127E-3</v>
      </c>
    </row>
    <row r="48" spans="1:11" s="264" customFormat="1" ht="11.25" x14ac:dyDescent="0.2">
      <c r="A48" s="466" t="s">
        <v>777</v>
      </c>
      <c r="B48" s="467"/>
      <c r="C48" s="346"/>
      <c r="D48" s="347"/>
      <c r="E48" s="348"/>
      <c r="F48" s="348"/>
      <c r="G48" s="285">
        <f>SUM(G25:G47)</f>
        <v>139702108.74000001</v>
      </c>
      <c r="H48" s="349"/>
      <c r="I48" s="350">
        <f>SUM(I25:I47)</f>
        <v>139700569.04578999</v>
      </c>
      <c r="J48" s="351"/>
      <c r="K48" s="352">
        <f>SUM(K25:K47)</f>
        <v>8.9370955505636882E-2</v>
      </c>
    </row>
    <row r="49" spans="1:11" s="264" customFormat="1" ht="7.5" customHeight="1" x14ac:dyDescent="0.2">
      <c r="D49" s="289"/>
      <c r="H49" s="290"/>
      <c r="J49" s="291"/>
      <c r="K49" s="292"/>
    </row>
    <row r="50" spans="1:11" s="264" customFormat="1" ht="11.25" x14ac:dyDescent="0.2">
      <c r="A50" s="464" t="s">
        <v>815</v>
      </c>
      <c r="B50" s="465"/>
      <c r="C50" s="265"/>
      <c r="D50" s="293"/>
      <c r="E50" s="267"/>
      <c r="F50" s="267"/>
      <c r="G50" s="268"/>
      <c r="H50" s="269"/>
      <c r="I50" s="270"/>
      <c r="J50" s="265"/>
      <c r="K50" s="271"/>
    </row>
    <row r="51" spans="1:11" s="264" customFormat="1" ht="11.25" x14ac:dyDescent="0.2">
      <c r="A51" s="353" t="s">
        <v>78</v>
      </c>
      <c r="B51" s="313" t="s">
        <v>816</v>
      </c>
      <c r="C51" s="314">
        <v>5.29</v>
      </c>
      <c r="D51" s="309" t="s">
        <v>817</v>
      </c>
      <c r="E51" s="315" t="s">
        <v>20</v>
      </c>
      <c r="F51" s="315" t="s">
        <v>20</v>
      </c>
      <c r="G51" s="354">
        <v>2909289.8429999999</v>
      </c>
      <c r="H51" s="316">
        <v>99.748699999999999</v>
      </c>
      <c r="I51" s="355">
        <v>2901978.797624541</v>
      </c>
      <c r="J51" s="300">
        <f>D51-$A$2</f>
        <v>31</v>
      </c>
      <c r="K51" s="115">
        <f>I51/$I$187</f>
        <v>1.8564893455501664E-3</v>
      </c>
    </row>
    <row r="52" spans="1:11" x14ac:dyDescent="0.2">
      <c r="A52" s="466" t="s">
        <v>777</v>
      </c>
      <c r="B52" s="467"/>
      <c r="C52" s="346"/>
      <c r="D52" s="347"/>
      <c r="E52" s="348"/>
      <c r="F52" s="348"/>
      <c r="G52" s="350">
        <f>SUM(G51:G51)</f>
        <v>2909289.8429999999</v>
      </c>
      <c r="H52" s="349"/>
      <c r="I52" s="350">
        <f>SUM(I51:I51)</f>
        <v>2901978.797624541</v>
      </c>
      <c r="J52" s="351"/>
      <c r="K52" s="352">
        <f>SUM(K51:K51)</f>
        <v>1.8564893455501664E-3</v>
      </c>
    </row>
    <row r="53" spans="1:11" s="264" customFormat="1" ht="7.5" customHeight="1" x14ac:dyDescent="0.2">
      <c r="D53" s="289"/>
      <c r="H53" s="290"/>
      <c r="J53" s="291"/>
      <c r="K53" s="292"/>
    </row>
    <row r="54" spans="1:11" s="264" customFormat="1" ht="11.25" x14ac:dyDescent="0.2">
      <c r="A54" s="464" t="s">
        <v>818</v>
      </c>
      <c r="B54" s="465"/>
      <c r="C54" s="265"/>
      <c r="D54" s="293"/>
      <c r="E54" s="267"/>
      <c r="F54" s="267"/>
      <c r="G54" s="268"/>
      <c r="H54" s="269"/>
      <c r="I54" s="270"/>
      <c r="J54" s="265"/>
      <c r="K54" s="271"/>
    </row>
    <row r="55" spans="1:11" s="264" customFormat="1" ht="11.25" x14ac:dyDescent="0.2">
      <c r="A55" s="332" t="s">
        <v>21</v>
      </c>
      <c r="B55" s="333" t="s">
        <v>819</v>
      </c>
      <c r="C55" s="334">
        <v>0</v>
      </c>
      <c r="D55" s="335">
        <v>46129</v>
      </c>
      <c r="E55" s="336" t="s">
        <v>14</v>
      </c>
      <c r="F55" s="336" t="s">
        <v>13</v>
      </c>
      <c r="G55" s="337">
        <v>16000000</v>
      </c>
      <c r="H55" s="356">
        <v>99.826999999999998</v>
      </c>
      <c r="I55" s="357">
        <v>15972320</v>
      </c>
      <c r="J55" s="358">
        <f t="shared" ref="J55:J96" si="3">D55-$A$2</f>
        <v>17</v>
      </c>
      <c r="K55" s="50">
        <f t="shared" ref="K55:K96" si="4">I55/$I$187</f>
        <v>1.0218007770418685E-2</v>
      </c>
    </row>
    <row r="56" spans="1:11" s="264" customFormat="1" ht="11.25" x14ac:dyDescent="0.2">
      <c r="A56" s="359" t="s">
        <v>34</v>
      </c>
      <c r="B56" s="340" t="s">
        <v>820</v>
      </c>
      <c r="C56" s="341">
        <v>3.93</v>
      </c>
      <c r="D56" s="310">
        <v>46114</v>
      </c>
      <c r="E56" s="343" t="s">
        <v>14</v>
      </c>
      <c r="F56" s="343" t="s">
        <v>7</v>
      </c>
      <c r="G56" s="344">
        <v>11000000</v>
      </c>
      <c r="H56" s="360">
        <v>100.0462</v>
      </c>
      <c r="I56" s="361">
        <v>11005082</v>
      </c>
      <c r="J56" s="362">
        <f t="shared" si="3"/>
        <v>2</v>
      </c>
      <c r="K56" s="331">
        <f t="shared" si="4"/>
        <v>7.0403055655092568E-3</v>
      </c>
    </row>
    <row r="57" spans="1:11" s="264" customFormat="1" ht="11.25" x14ac:dyDescent="0.2">
      <c r="A57" s="332" t="s">
        <v>39</v>
      </c>
      <c r="B57" s="333" t="s">
        <v>821</v>
      </c>
      <c r="C57" s="334">
        <v>3.91</v>
      </c>
      <c r="D57" s="335">
        <v>46114</v>
      </c>
      <c r="E57" s="336" t="s">
        <v>14</v>
      </c>
      <c r="F57" s="336" t="s">
        <v>7</v>
      </c>
      <c r="G57" s="363">
        <v>8500000</v>
      </c>
      <c r="H57" s="364">
        <v>100.00490000000001</v>
      </c>
      <c r="I57" s="365">
        <v>8500416.5</v>
      </c>
      <c r="J57" s="366">
        <f t="shared" si="3"/>
        <v>2</v>
      </c>
      <c r="K57" s="281">
        <f t="shared" si="4"/>
        <v>5.4379903388358866E-3</v>
      </c>
    </row>
    <row r="58" spans="1:11" s="264" customFormat="1" ht="11.25" x14ac:dyDescent="0.2">
      <c r="A58" s="359" t="s">
        <v>44</v>
      </c>
      <c r="B58" s="340" t="s">
        <v>822</v>
      </c>
      <c r="C58" s="341">
        <v>3.89</v>
      </c>
      <c r="D58" s="310">
        <v>46114</v>
      </c>
      <c r="E58" s="343" t="s">
        <v>14</v>
      </c>
      <c r="F58" s="367" t="s">
        <v>13</v>
      </c>
      <c r="G58" s="368">
        <v>14000000</v>
      </c>
      <c r="H58" s="360">
        <v>100.00360000000001</v>
      </c>
      <c r="I58" s="369">
        <v>14000504</v>
      </c>
      <c r="J58" s="370">
        <f t="shared" si="3"/>
        <v>2</v>
      </c>
      <c r="K58" s="70">
        <f t="shared" si="4"/>
        <v>8.9565735385828665E-3</v>
      </c>
    </row>
    <row r="59" spans="1:11" s="264" customFormat="1" ht="11.25" x14ac:dyDescent="0.2">
      <c r="A59" s="332" t="s">
        <v>49</v>
      </c>
      <c r="B59" s="333" t="s">
        <v>823</v>
      </c>
      <c r="C59" s="334">
        <v>0</v>
      </c>
      <c r="D59" s="335">
        <v>46421</v>
      </c>
      <c r="E59" s="336" t="s">
        <v>14</v>
      </c>
      <c r="F59" s="371" t="s">
        <v>7</v>
      </c>
      <c r="G59" s="354">
        <v>7200000</v>
      </c>
      <c r="H59" s="316">
        <v>96.618399999999994</v>
      </c>
      <c r="I59" s="355">
        <v>6956524.7999999998</v>
      </c>
      <c r="J59" s="372">
        <f t="shared" si="3"/>
        <v>309</v>
      </c>
      <c r="K59" s="115">
        <f t="shared" si="4"/>
        <v>4.4503130704562823E-3</v>
      </c>
    </row>
    <row r="60" spans="1:11" s="264" customFormat="1" ht="11.25" x14ac:dyDescent="0.2">
      <c r="A60" s="359" t="s">
        <v>53</v>
      </c>
      <c r="B60" s="340" t="s">
        <v>824</v>
      </c>
      <c r="C60" s="341">
        <v>3.85</v>
      </c>
      <c r="D60" s="310">
        <v>46118</v>
      </c>
      <c r="E60" s="343" t="s">
        <v>14</v>
      </c>
      <c r="F60" s="343" t="s">
        <v>825</v>
      </c>
      <c r="G60" s="373">
        <v>9200000</v>
      </c>
      <c r="H60" s="374">
        <v>100</v>
      </c>
      <c r="I60" s="375">
        <v>9200000</v>
      </c>
      <c r="J60" s="376">
        <f t="shared" si="3"/>
        <v>6</v>
      </c>
      <c r="K60" s="377">
        <f t="shared" si="4"/>
        <v>5.8855364460423977E-3</v>
      </c>
    </row>
    <row r="61" spans="1:11" s="264" customFormat="1" ht="11.25" x14ac:dyDescent="0.2">
      <c r="A61" s="332" t="s">
        <v>54</v>
      </c>
      <c r="B61" s="333" t="s">
        <v>826</v>
      </c>
      <c r="C61" s="334">
        <v>3.85</v>
      </c>
      <c r="D61" s="335">
        <v>46139</v>
      </c>
      <c r="E61" s="336" t="s">
        <v>14</v>
      </c>
      <c r="F61" s="336" t="s">
        <v>825</v>
      </c>
      <c r="G61" s="337">
        <v>5900000</v>
      </c>
      <c r="H61" s="356">
        <v>100</v>
      </c>
      <c r="I61" s="357">
        <v>5900000</v>
      </c>
      <c r="J61" s="378">
        <f t="shared" si="3"/>
        <v>27</v>
      </c>
      <c r="K61" s="137">
        <f t="shared" si="4"/>
        <v>3.7744201121358853E-3</v>
      </c>
    </row>
    <row r="62" spans="1:11" s="264" customFormat="1" ht="11.25" x14ac:dyDescent="0.2">
      <c r="A62" s="359" t="s">
        <v>55</v>
      </c>
      <c r="B62" s="340" t="s">
        <v>827</v>
      </c>
      <c r="C62" s="341">
        <v>3.93</v>
      </c>
      <c r="D62" s="310">
        <v>46114</v>
      </c>
      <c r="E62" s="343" t="s">
        <v>8</v>
      </c>
      <c r="F62" s="343" t="s">
        <v>7</v>
      </c>
      <c r="G62" s="344">
        <v>17000000</v>
      </c>
      <c r="H62" s="360">
        <v>100.0164</v>
      </c>
      <c r="I62" s="361">
        <v>17002788</v>
      </c>
      <c r="J62" s="379">
        <f t="shared" si="3"/>
        <v>2</v>
      </c>
      <c r="K62" s="180">
        <f t="shared" si="4"/>
        <v>1.0877231354166557E-2</v>
      </c>
    </row>
    <row r="63" spans="1:11" s="264" customFormat="1" ht="11.25" x14ac:dyDescent="0.2">
      <c r="A63" s="332" t="s">
        <v>61</v>
      </c>
      <c r="B63" s="333" t="s">
        <v>828</v>
      </c>
      <c r="C63" s="334">
        <v>4.03</v>
      </c>
      <c r="D63" s="335">
        <v>46114</v>
      </c>
      <c r="E63" s="336" t="s">
        <v>14</v>
      </c>
      <c r="F63" s="336" t="s">
        <v>13</v>
      </c>
      <c r="G63" s="337">
        <v>13000000</v>
      </c>
      <c r="H63" s="356">
        <v>100.0153</v>
      </c>
      <c r="I63" s="357">
        <v>13001989</v>
      </c>
      <c r="J63" s="358">
        <f t="shared" si="3"/>
        <v>2</v>
      </c>
      <c r="K63" s="50">
        <f t="shared" si="4"/>
        <v>8.317791318537212E-3</v>
      </c>
    </row>
    <row r="64" spans="1:11" s="264" customFormat="1" ht="11.25" x14ac:dyDescent="0.2">
      <c r="A64" s="359" t="s">
        <v>62</v>
      </c>
      <c r="B64" s="340" t="s">
        <v>829</v>
      </c>
      <c r="C64" s="341">
        <v>3.95</v>
      </c>
      <c r="D64" s="310">
        <v>46114</v>
      </c>
      <c r="E64" s="343" t="s">
        <v>14</v>
      </c>
      <c r="F64" s="343" t="s">
        <v>13</v>
      </c>
      <c r="G64" s="344">
        <v>1750000</v>
      </c>
      <c r="H64" s="360">
        <v>100.013331428</v>
      </c>
      <c r="I64" s="361">
        <v>1750233.29999</v>
      </c>
      <c r="J64" s="362">
        <f t="shared" si="3"/>
        <v>2</v>
      </c>
      <c r="K64" s="60">
        <f t="shared" si="4"/>
        <v>1.1196806387139349E-3</v>
      </c>
    </row>
    <row r="65" spans="1:11" s="264" customFormat="1" ht="11.25" x14ac:dyDescent="0.2">
      <c r="A65" s="332" t="s">
        <v>63</v>
      </c>
      <c r="B65" s="333" t="s">
        <v>830</v>
      </c>
      <c r="C65" s="334">
        <v>0</v>
      </c>
      <c r="D65" s="335">
        <v>46139</v>
      </c>
      <c r="E65" s="336" t="s">
        <v>18</v>
      </c>
      <c r="F65" s="336" t="s">
        <v>7</v>
      </c>
      <c r="G65" s="337">
        <v>15000000</v>
      </c>
      <c r="H65" s="356">
        <v>99.716800000000006</v>
      </c>
      <c r="I65" s="357">
        <v>14957520</v>
      </c>
      <c r="J65" s="358">
        <f t="shared" si="3"/>
        <v>27</v>
      </c>
      <c r="K65" s="50">
        <f t="shared" si="4"/>
        <v>9.568807511131313E-3</v>
      </c>
    </row>
    <row r="66" spans="1:11" s="264" customFormat="1" ht="11.25" x14ac:dyDescent="0.2">
      <c r="A66" s="359" t="s">
        <v>67</v>
      </c>
      <c r="B66" s="340" t="s">
        <v>831</v>
      </c>
      <c r="C66" s="341">
        <v>0</v>
      </c>
      <c r="D66" s="310">
        <v>46191</v>
      </c>
      <c r="E66" s="343" t="s">
        <v>14</v>
      </c>
      <c r="F66" s="343" t="s">
        <v>7</v>
      </c>
      <c r="G66" s="344">
        <v>5000000</v>
      </c>
      <c r="H66" s="360">
        <v>99.179599999999994</v>
      </c>
      <c r="I66" s="361">
        <v>4958980</v>
      </c>
      <c r="J66" s="362">
        <f t="shared" si="3"/>
        <v>79</v>
      </c>
      <c r="K66" s="60">
        <f t="shared" si="4"/>
        <v>3.1724192962168836E-3</v>
      </c>
    </row>
    <row r="67" spans="1:11" s="264" customFormat="1" ht="11.25" x14ac:dyDescent="0.2">
      <c r="A67" s="332" t="s">
        <v>70</v>
      </c>
      <c r="B67" s="333" t="s">
        <v>832</v>
      </c>
      <c r="C67" s="334">
        <v>0</v>
      </c>
      <c r="D67" s="335">
        <v>46122</v>
      </c>
      <c r="E67" s="336" t="s">
        <v>14</v>
      </c>
      <c r="F67" s="336" t="s">
        <v>13</v>
      </c>
      <c r="G67" s="337">
        <v>10000000</v>
      </c>
      <c r="H67" s="356">
        <v>99.897599999999997</v>
      </c>
      <c r="I67" s="357">
        <v>9989760</v>
      </c>
      <c r="J67" s="358">
        <f t="shared" si="3"/>
        <v>10</v>
      </c>
      <c r="K67" s="50">
        <f t="shared" si="4"/>
        <v>6.3907713660017939E-3</v>
      </c>
    </row>
    <row r="68" spans="1:11" s="264" customFormat="1" ht="11.25" x14ac:dyDescent="0.2">
      <c r="A68" s="359" t="s">
        <v>79</v>
      </c>
      <c r="B68" s="340" t="s">
        <v>833</v>
      </c>
      <c r="C68" s="341">
        <v>0</v>
      </c>
      <c r="D68" s="310">
        <v>46121</v>
      </c>
      <c r="E68" s="343" t="s">
        <v>14</v>
      </c>
      <c r="F68" s="343" t="s">
        <v>7</v>
      </c>
      <c r="G68" s="344">
        <v>12000000</v>
      </c>
      <c r="H68" s="360">
        <v>99.907499999999999</v>
      </c>
      <c r="I68" s="361">
        <v>11988900</v>
      </c>
      <c r="J68" s="362">
        <f t="shared" si="3"/>
        <v>9</v>
      </c>
      <c r="K68" s="380">
        <f t="shared" si="4"/>
        <v>7.6696856410823589E-3</v>
      </c>
    </row>
    <row r="69" spans="1:11" s="264" customFormat="1" ht="11.25" x14ac:dyDescent="0.2">
      <c r="A69" s="332" t="s">
        <v>81</v>
      </c>
      <c r="B69" s="333" t="s">
        <v>834</v>
      </c>
      <c r="C69" s="334">
        <v>0</v>
      </c>
      <c r="D69" s="335">
        <v>46126</v>
      </c>
      <c r="E69" s="336" t="s">
        <v>8</v>
      </c>
      <c r="F69" s="336" t="s">
        <v>7</v>
      </c>
      <c r="G69" s="337">
        <v>10000000</v>
      </c>
      <c r="H69" s="356">
        <v>99.851100000000002</v>
      </c>
      <c r="I69" s="357">
        <v>9985110</v>
      </c>
      <c r="J69" s="358">
        <f t="shared" si="3"/>
        <v>14</v>
      </c>
      <c r="K69" s="381">
        <f t="shared" si="4"/>
        <v>6.3877966111676523E-3</v>
      </c>
    </row>
    <row r="70" spans="1:11" s="264" customFormat="1" ht="11.25" x14ac:dyDescent="0.2">
      <c r="A70" s="359" t="s">
        <v>85</v>
      </c>
      <c r="B70" s="340" t="s">
        <v>835</v>
      </c>
      <c r="C70" s="341">
        <v>3.83</v>
      </c>
      <c r="D70" s="310">
        <v>46114</v>
      </c>
      <c r="E70" s="343" t="s">
        <v>18</v>
      </c>
      <c r="F70" s="343" t="s">
        <v>7</v>
      </c>
      <c r="G70" s="344">
        <v>8000000</v>
      </c>
      <c r="H70" s="360">
        <v>100.0102</v>
      </c>
      <c r="I70" s="361">
        <v>8000816</v>
      </c>
      <c r="J70" s="362">
        <f t="shared" si="3"/>
        <v>2</v>
      </c>
      <c r="K70" s="60">
        <f t="shared" si="4"/>
        <v>5.1183798006607774E-3</v>
      </c>
    </row>
    <row r="71" spans="1:11" s="264" customFormat="1" ht="11.25" x14ac:dyDescent="0.2">
      <c r="A71" s="332" t="s">
        <v>86</v>
      </c>
      <c r="B71" s="333" t="s">
        <v>836</v>
      </c>
      <c r="C71" s="334">
        <v>3.75</v>
      </c>
      <c r="D71" s="335">
        <v>46161</v>
      </c>
      <c r="E71" s="336" t="s">
        <v>8</v>
      </c>
      <c r="F71" s="336" t="s">
        <v>18</v>
      </c>
      <c r="G71" s="337">
        <v>15000000</v>
      </c>
      <c r="H71" s="356">
        <v>99.991100000000003</v>
      </c>
      <c r="I71" s="357">
        <v>14998665</v>
      </c>
      <c r="J71" s="358">
        <f t="shared" si="3"/>
        <v>49</v>
      </c>
      <c r="K71" s="50">
        <f t="shared" si="4"/>
        <v>9.5951292934217929E-3</v>
      </c>
    </row>
    <row r="72" spans="1:11" s="264" customFormat="1" ht="11.25" x14ac:dyDescent="0.2">
      <c r="A72" s="359" t="s">
        <v>88</v>
      </c>
      <c r="B72" s="340" t="s">
        <v>837</v>
      </c>
      <c r="C72" s="341">
        <v>0</v>
      </c>
      <c r="D72" s="310">
        <v>46133</v>
      </c>
      <c r="E72" s="343" t="s">
        <v>18</v>
      </c>
      <c r="F72" s="343" t="s">
        <v>7</v>
      </c>
      <c r="G72" s="344">
        <v>1600000</v>
      </c>
      <c r="H72" s="360">
        <v>99.782600000000002</v>
      </c>
      <c r="I72" s="361">
        <v>1596521.6</v>
      </c>
      <c r="J72" s="362">
        <f t="shared" si="3"/>
        <v>21</v>
      </c>
      <c r="K72" s="60">
        <f t="shared" si="4"/>
        <v>1.0213463112710786E-3</v>
      </c>
    </row>
    <row r="73" spans="1:11" s="264" customFormat="1" ht="11.25" x14ac:dyDescent="0.2">
      <c r="A73" s="332" t="s">
        <v>92</v>
      </c>
      <c r="B73" s="333" t="s">
        <v>838</v>
      </c>
      <c r="C73" s="334">
        <v>0</v>
      </c>
      <c r="D73" s="335">
        <v>46118</v>
      </c>
      <c r="E73" s="336" t="s">
        <v>18</v>
      </c>
      <c r="F73" s="336" t="s">
        <v>7</v>
      </c>
      <c r="G73" s="337">
        <v>16000000</v>
      </c>
      <c r="H73" s="356">
        <v>99.938599999999994</v>
      </c>
      <c r="I73" s="357">
        <v>15990176</v>
      </c>
      <c r="J73" s="358">
        <f t="shared" si="3"/>
        <v>6</v>
      </c>
      <c r="K73" s="50">
        <f t="shared" si="4"/>
        <v>1.0229430828981787E-2</v>
      </c>
    </row>
    <row r="74" spans="1:11" s="264" customFormat="1" ht="11.25" x14ac:dyDescent="0.2">
      <c r="A74" s="359" t="s">
        <v>97</v>
      </c>
      <c r="B74" s="340" t="s">
        <v>839</v>
      </c>
      <c r="C74" s="341">
        <v>0</v>
      </c>
      <c r="D74" s="310">
        <v>46244</v>
      </c>
      <c r="E74" s="343" t="s">
        <v>14</v>
      </c>
      <c r="F74" s="382" t="s">
        <v>7</v>
      </c>
      <c r="G74" s="344">
        <v>5000000</v>
      </c>
      <c r="H74" s="360">
        <v>98.578800000000001</v>
      </c>
      <c r="I74" s="361">
        <v>4928940</v>
      </c>
      <c r="J74" s="362">
        <f t="shared" si="3"/>
        <v>132</v>
      </c>
      <c r="K74" s="60">
        <f t="shared" si="4"/>
        <v>3.1532017402561103E-3</v>
      </c>
    </row>
    <row r="75" spans="1:11" s="264" customFormat="1" ht="11.25" x14ac:dyDescent="0.2">
      <c r="A75" s="383" t="s">
        <v>98</v>
      </c>
      <c r="B75" s="313" t="s">
        <v>840</v>
      </c>
      <c r="C75" s="314">
        <v>3.91</v>
      </c>
      <c r="D75" s="309">
        <v>46114</v>
      </c>
      <c r="E75" s="315" t="s">
        <v>14</v>
      </c>
      <c r="F75" s="384" t="s">
        <v>7</v>
      </c>
      <c r="G75" s="354">
        <v>10000000</v>
      </c>
      <c r="H75" s="316">
        <v>100.00149999999999</v>
      </c>
      <c r="I75" s="355">
        <v>10000150</v>
      </c>
      <c r="J75" s="372">
        <f t="shared" si="3"/>
        <v>2</v>
      </c>
      <c r="K75" s="115">
        <f t="shared" si="4"/>
        <v>6.3974181837924866E-3</v>
      </c>
    </row>
    <row r="76" spans="1:11" s="264" customFormat="1" ht="11.25" x14ac:dyDescent="0.2">
      <c r="A76" s="385" t="s">
        <v>99</v>
      </c>
      <c r="B76" s="386" t="s">
        <v>841</v>
      </c>
      <c r="C76" s="387">
        <v>3.86</v>
      </c>
      <c r="D76" s="310">
        <v>46114</v>
      </c>
      <c r="E76" s="388" t="s">
        <v>14</v>
      </c>
      <c r="F76" s="389" t="s">
        <v>7</v>
      </c>
      <c r="G76" s="368">
        <v>10000000</v>
      </c>
      <c r="H76" s="390">
        <v>100.01049999999999</v>
      </c>
      <c r="I76" s="369">
        <v>10001050</v>
      </c>
      <c r="J76" s="370">
        <f t="shared" si="3"/>
        <v>2</v>
      </c>
      <c r="K76" s="70">
        <f t="shared" si="4"/>
        <v>6.3979939427926437E-3</v>
      </c>
    </row>
    <row r="77" spans="1:11" s="264" customFormat="1" ht="11.25" x14ac:dyDescent="0.2">
      <c r="A77" s="383" t="s">
        <v>102</v>
      </c>
      <c r="B77" s="313" t="s">
        <v>842</v>
      </c>
      <c r="C77" s="314">
        <v>4</v>
      </c>
      <c r="D77" s="309">
        <v>46114</v>
      </c>
      <c r="E77" s="315" t="s">
        <v>8</v>
      </c>
      <c r="F77" s="384" t="s">
        <v>7</v>
      </c>
      <c r="G77" s="354">
        <v>5000000</v>
      </c>
      <c r="H77" s="316">
        <v>100.0343</v>
      </c>
      <c r="I77" s="355">
        <v>5001715</v>
      </c>
      <c r="J77" s="372">
        <f t="shared" si="3"/>
        <v>2</v>
      </c>
      <c r="K77" s="115">
        <f t="shared" si="4"/>
        <v>3.1997582527409727E-3</v>
      </c>
    </row>
    <row r="78" spans="1:11" s="264" customFormat="1" ht="11.25" x14ac:dyDescent="0.2">
      <c r="A78" s="385" t="s">
        <v>104</v>
      </c>
      <c r="B78" s="386" t="s">
        <v>843</v>
      </c>
      <c r="C78" s="387">
        <v>0</v>
      </c>
      <c r="D78" s="310">
        <v>46121</v>
      </c>
      <c r="E78" s="388" t="s">
        <v>14</v>
      </c>
      <c r="F78" s="389" t="s">
        <v>13</v>
      </c>
      <c r="G78" s="368">
        <v>9500000</v>
      </c>
      <c r="H78" s="390">
        <v>99.907899999999998</v>
      </c>
      <c r="I78" s="369">
        <v>9491250.5</v>
      </c>
      <c r="J78" s="370">
        <f t="shared" si="3"/>
        <v>9</v>
      </c>
      <c r="K78" s="70">
        <f t="shared" si="4"/>
        <v>6.0718587756813181E-3</v>
      </c>
    </row>
    <row r="79" spans="1:11" s="264" customFormat="1" ht="11.25" x14ac:dyDescent="0.2">
      <c r="A79" s="383" t="s">
        <v>113</v>
      </c>
      <c r="B79" s="313" t="s">
        <v>844</v>
      </c>
      <c r="C79" s="314">
        <v>0</v>
      </c>
      <c r="D79" s="309">
        <v>46266</v>
      </c>
      <c r="E79" s="315" t="s">
        <v>14</v>
      </c>
      <c r="F79" s="384" t="s">
        <v>13</v>
      </c>
      <c r="G79" s="354">
        <v>13000000</v>
      </c>
      <c r="H79" s="316">
        <v>98.361000000000004</v>
      </c>
      <c r="I79" s="355">
        <v>12786930</v>
      </c>
      <c r="J79" s="372">
        <f t="shared" si="3"/>
        <v>154</v>
      </c>
      <c r="K79" s="115">
        <f t="shared" si="4"/>
        <v>8.1802111465209687E-3</v>
      </c>
    </row>
    <row r="80" spans="1:11" s="264" customFormat="1" ht="11.25" x14ac:dyDescent="0.2">
      <c r="A80" s="385" t="s">
        <v>114</v>
      </c>
      <c r="B80" s="386" t="s">
        <v>845</v>
      </c>
      <c r="C80" s="387">
        <v>3.89</v>
      </c>
      <c r="D80" s="310">
        <v>46114</v>
      </c>
      <c r="E80" s="388" t="s">
        <v>14</v>
      </c>
      <c r="F80" s="389" t="s">
        <v>7</v>
      </c>
      <c r="G80" s="368">
        <v>14000000</v>
      </c>
      <c r="H80" s="390">
        <v>100.0368</v>
      </c>
      <c r="I80" s="369">
        <v>14005152</v>
      </c>
      <c r="J80" s="370">
        <f t="shared" si="3"/>
        <v>2</v>
      </c>
      <c r="K80" s="391">
        <f t="shared" si="4"/>
        <v>8.9595470139525631E-3</v>
      </c>
    </row>
    <row r="81" spans="1:11" s="264" customFormat="1" ht="11.25" x14ac:dyDescent="0.2">
      <c r="A81" s="383" t="s">
        <v>115</v>
      </c>
      <c r="B81" s="313" t="s">
        <v>846</v>
      </c>
      <c r="C81" s="314">
        <v>0</v>
      </c>
      <c r="D81" s="309">
        <v>46121</v>
      </c>
      <c r="E81" s="315" t="s">
        <v>8</v>
      </c>
      <c r="F81" s="384" t="s">
        <v>18</v>
      </c>
      <c r="G81" s="354">
        <v>16000000</v>
      </c>
      <c r="H81" s="316">
        <v>99.907600000000002</v>
      </c>
      <c r="I81" s="355">
        <v>15985216</v>
      </c>
      <c r="J81" s="358">
        <f t="shared" si="3"/>
        <v>9</v>
      </c>
      <c r="K81" s="137">
        <f t="shared" si="4"/>
        <v>1.0226257757158703E-2</v>
      </c>
    </row>
    <row r="82" spans="1:11" s="264" customFormat="1" ht="11.25" x14ac:dyDescent="0.2">
      <c r="A82" s="385" t="s">
        <v>116</v>
      </c>
      <c r="B82" s="386" t="s">
        <v>847</v>
      </c>
      <c r="C82" s="387">
        <v>0</v>
      </c>
      <c r="D82" s="310">
        <v>46121</v>
      </c>
      <c r="E82" s="388" t="s">
        <v>18</v>
      </c>
      <c r="F82" s="389" t="s">
        <v>13</v>
      </c>
      <c r="G82" s="368">
        <v>15000000</v>
      </c>
      <c r="H82" s="390">
        <v>99.907899999999998</v>
      </c>
      <c r="I82" s="369">
        <v>14986185</v>
      </c>
      <c r="J82" s="362">
        <f t="shared" si="3"/>
        <v>9</v>
      </c>
      <c r="K82" s="392">
        <f t="shared" si="4"/>
        <v>9.5871454352862914E-3</v>
      </c>
    </row>
    <row r="83" spans="1:11" s="264" customFormat="1" ht="11.25" x14ac:dyDescent="0.2">
      <c r="A83" s="383" t="s">
        <v>117</v>
      </c>
      <c r="B83" s="313" t="s">
        <v>848</v>
      </c>
      <c r="C83" s="314">
        <v>0</v>
      </c>
      <c r="D83" s="309">
        <v>46160</v>
      </c>
      <c r="E83" s="315" t="s">
        <v>8</v>
      </c>
      <c r="F83" s="384" t="s">
        <v>7</v>
      </c>
      <c r="G83" s="354">
        <v>15000000</v>
      </c>
      <c r="H83" s="316">
        <v>99.506699999999995</v>
      </c>
      <c r="I83" s="355">
        <v>14926005</v>
      </c>
      <c r="J83" s="372">
        <f t="shared" si="3"/>
        <v>48</v>
      </c>
      <c r="K83" s="115">
        <f t="shared" si="4"/>
        <v>9.5486463501425062E-3</v>
      </c>
    </row>
    <row r="84" spans="1:11" s="264" customFormat="1" ht="11.25" x14ac:dyDescent="0.2">
      <c r="A84" s="385" t="s">
        <v>119</v>
      </c>
      <c r="B84" s="386" t="s">
        <v>849</v>
      </c>
      <c r="C84" s="387">
        <v>0</v>
      </c>
      <c r="D84" s="310">
        <v>46122</v>
      </c>
      <c r="E84" s="388" t="s">
        <v>14</v>
      </c>
      <c r="F84" s="389" t="s">
        <v>13</v>
      </c>
      <c r="G84" s="368">
        <v>16650000</v>
      </c>
      <c r="H84" s="390">
        <v>99.897599999999997</v>
      </c>
      <c r="I84" s="369">
        <v>16632950.4</v>
      </c>
      <c r="J84" s="370">
        <f t="shared" si="3"/>
        <v>10</v>
      </c>
      <c r="K84" s="70">
        <f t="shared" si="4"/>
        <v>1.0640634324392986E-2</v>
      </c>
    </row>
    <row r="85" spans="1:11" s="264" customFormat="1" ht="11.25" x14ac:dyDescent="0.2">
      <c r="A85" s="383" t="s">
        <v>121</v>
      </c>
      <c r="B85" s="313" t="s">
        <v>850</v>
      </c>
      <c r="C85" s="314">
        <v>3.83</v>
      </c>
      <c r="D85" s="309">
        <v>46114</v>
      </c>
      <c r="E85" s="315" t="s">
        <v>14</v>
      </c>
      <c r="F85" s="384" t="s">
        <v>13</v>
      </c>
      <c r="G85" s="354">
        <v>10000000</v>
      </c>
      <c r="H85" s="316">
        <v>100.0097</v>
      </c>
      <c r="I85" s="355">
        <v>10000970</v>
      </c>
      <c r="J85" s="372">
        <f t="shared" si="3"/>
        <v>2</v>
      </c>
      <c r="K85" s="115">
        <f t="shared" si="4"/>
        <v>6.3979427642148513E-3</v>
      </c>
    </row>
    <row r="86" spans="1:11" s="264" customFormat="1" ht="11.25" x14ac:dyDescent="0.2">
      <c r="A86" s="385" t="s">
        <v>125</v>
      </c>
      <c r="B86" s="386" t="s">
        <v>851</v>
      </c>
      <c r="C86" s="387">
        <v>0</v>
      </c>
      <c r="D86" s="310">
        <v>46121</v>
      </c>
      <c r="E86" s="388" t="s">
        <v>18</v>
      </c>
      <c r="F86" s="389" t="s">
        <v>13</v>
      </c>
      <c r="G86" s="368">
        <v>9000000</v>
      </c>
      <c r="H86" s="390">
        <v>99.906899999999993</v>
      </c>
      <c r="I86" s="369">
        <v>8991621</v>
      </c>
      <c r="J86" s="370">
        <f t="shared" si="3"/>
        <v>9</v>
      </c>
      <c r="K86" s="70">
        <f t="shared" si="4"/>
        <v>5.7522296852717597E-3</v>
      </c>
    </row>
    <row r="87" spans="1:11" s="264" customFormat="1" ht="11.25" x14ac:dyDescent="0.2">
      <c r="A87" s="383" t="s">
        <v>126</v>
      </c>
      <c r="B87" s="313" t="s">
        <v>852</v>
      </c>
      <c r="C87" s="314">
        <v>0</v>
      </c>
      <c r="D87" s="309">
        <v>46121</v>
      </c>
      <c r="E87" s="315" t="s">
        <v>14</v>
      </c>
      <c r="F87" s="384" t="s">
        <v>13</v>
      </c>
      <c r="G87" s="354">
        <v>15000000</v>
      </c>
      <c r="H87" s="316">
        <v>99.906899999999993</v>
      </c>
      <c r="I87" s="355">
        <v>14986035</v>
      </c>
      <c r="J87" s="372">
        <f t="shared" si="3"/>
        <v>9</v>
      </c>
      <c r="K87" s="115">
        <f t="shared" si="4"/>
        <v>9.5870494754529325E-3</v>
      </c>
    </row>
    <row r="88" spans="1:11" s="264" customFormat="1" ht="11.25" x14ac:dyDescent="0.2">
      <c r="A88" s="385" t="s">
        <v>127</v>
      </c>
      <c r="B88" s="386" t="s">
        <v>853</v>
      </c>
      <c r="C88" s="387">
        <v>0</v>
      </c>
      <c r="D88" s="310">
        <v>46120</v>
      </c>
      <c r="E88" s="388" t="s">
        <v>14</v>
      </c>
      <c r="F88" s="389" t="s">
        <v>13</v>
      </c>
      <c r="G88" s="368">
        <v>9000000</v>
      </c>
      <c r="H88" s="390">
        <v>99.918700000000001</v>
      </c>
      <c r="I88" s="369">
        <v>8992683</v>
      </c>
      <c r="J88" s="370">
        <f t="shared" si="3"/>
        <v>8</v>
      </c>
      <c r="K88" s="70">
        <f t="shared" si="4"/>
        <v>5.7529090808919438E-3</v>
      </c>
    </row>
    <row r="89" spans="1:11" s="264" customFormat="1" ht="11.25" x14ac:dyDescent="0.2">
      <c r="A89" s="383" t="s">
        <v>128</v>
      </c>
      <c r="B89" s="313" t="s">
        <v>854</v>
      </c>
      <c r="C89" s="314">
        <v>0</v>
      </c>
      <c r="D89" s="309">
        <v>46122</v>
      </c>
      <c r="E89" s="315" t="s">
        <v>14</v>
      </c>
      <c r="F89" s="384" t="s">
        <v>13</v>
      </c>
      <c r="G89" s="354">
        <v>15000000</v>
      </c>
      <c r="H89" s="316">
        <v>99.898300000000006</v>
      </c>
      <c r="I89" s="355">
        <v>14984745</v>
      </c>
      <c r="J89" s="300">
        <f t="shared" si="3"/>
        <v>10</v>
      </c>
      <c r="K89" s="115">
        <f t="shared" si="4"/>
        <v>9.5862242208860412E-3</v>
      </c>
    </row>
    <row r="90" spans="1:11" s="264" customFormat="1" ht="11.25" x14ac:dyDescent="0.2">
      <c r="A90" s="385" t="s">
        <v>140</v>
      </c>
      <c r="B90" s="386" t="s">
        <v>855</v>
      </c>
      <c r="C90" s="387">
        <v>4.03</v>
      </c>
      <c r="D90" s="310">
        <v>46114</v>
      </c>
      <c r="E90" s="388" t="s">
        <v>14</v>
      </c>
      <c r="F90" s="389" t="s">
        <v>13</v>
      </c>
      <c r="G90" s="368">
        <v>18150000</v>
      </c>
      <c r="H90" s="390">
        <v>100</v>
      </c>
      <c r="I90" s="369">
        <v>18150000</v>
      </c>
      <c r="J90" s="308">
        <f t="shared" si="3"/>
        <v>2</v>
      </c>
      <c r="K90" s="70">
        <f t="shared" si="4"/>
        <v>1.1611139836485816E-2</v>
      </c>
    </row>
    <row r="91" spans="1:11" s="264" customFormat="1" ht="11.25" x14ac:dyDescent="0.2">
      <c r="A91" s="383" t="s">
        <v>141</v>
      </c>
      <c r="B91" s="313" t="s">
        <v>856</v>
      </c>
      <c r="C91" s="314">
        <v>3.75</v>
      </c>
      <c r="D91" s="309">
        <v>46162</v>
      </c>
      <c r="E91" s="315" t="s">
        <v>8</v>
      </c>
      <c r="F91" s="384" t="s">
        <v>7</v>
      </c>
      <c r="G91" s="354">
        <v>3521000</v>
      </c>
      <c r="H91" s="316">
        <v>99.990499999999997</v>
      </c>
      <c r="I91" s="355">
        <v>3520665.5049999999</v>
      </c>
      <c r="J91" s="300">
        <f t="shared" si="3"/>
        <v>50</v>
      </c>
      <c r="K91" s="115">
        <f t="shared" si="4"/>
        <v>2.2522831678262784E-3</v>
      </c>
    </row>
    <row r="92" spans="1:11" s="264" customFormat="1" ht="11.25" x14ac:dyDescent="0.2">
      <c r="A92" s="385" t="s">
        <v>142</v>
      </c>
      <c r="B92" s="386" t="s">
        <v>857</v>
      </c>
      <c r="C92" s="387">
        <v>3.77</v>
      </c>
      <c r="D92" s="310">
        <v>46191</v>
      </c>
      <c r="E92" s="388" t="s">
        <v>8</v>
      </c>
      <c r="F92" s="389" t="s">
        <v>7</v>
      </c>
      <c r="G92" s="368">
        <v>8000000</v>
      </c>
      <c r="H92" s="390">
        <v>99.985799999999998</v>
      </c>
      <c r="I92" s="369">
        <v>7998864</v>
      </c>
      <c r="J92" s="308">
        <f t="shared" si="3"/>
        <v>79</v>
      </c>
      <c r="K92" s="70">
        <f t="shared" si="4"/>
        <v>5.1171310433626603E-3</v>
      </c>
    </row>
    <row r="93" spans="1:11" s="264" customFormat="1" ht="11.25" x14ac:dyDescent="0.2">
      <c r="A93" s="383" t="s">
        <v>145</v>
      </c>
      <c r="B93" s="313" t="s">
        <v>858</v>
      </c>
      <c r="C93" s="314">
        <v>3.86</v>
      </c>
      <c r="D93" s="309">
        <v>46114</v>
      </c>
      <c r="E93" s="315" t="s">
        <v>8</v>
      </c>
      <c r="F93" s="384" t="s">
        <v>7</v>
      </c>
      <c r="G93" s="354">
        <v>8000000</v>
      </c>
      <c r="H93" s="316">
        <v>100.0068</v>
      </c>
      <c r="I93" s="355">
        <v>8000544</v>
      </c>
      <c r="J93" s="300">
        <f t="shared" si="3"/>
        <v>2</v>
      </c>
      <c r="K93" s="115">
        <f t="shared" si="4"/>
        <v>5.1182057934962858E-3</v>
      </c>
    </row>
    <row r="94" spans="1:11" s="264" customFormat="1" ht="11.25" x14ac:dyDescent="0.2">
      <c r="A94" s="385" t="s">
        <v>148</v>
      </c>
      <c r="B94" s="386" t="s">
        <v>859</v>
      </c>
      <c r="C94" s="387">
        <v>3.9</v>
      </c>
      <c r="D94" s="310">
        <v>46148</v>
      </c>
      <c r="E94" s="388" t="s">
        <v>18</v>
      </c>
      <c r="F94" s="389" t="s">
        <v>13</v>
      </c>
      <c r="G94" s="368">
        <v>2600000</v>
      </c>
      <c r="H94" s="390">
        <v>99.994299999999996</v>
      </c>
      <c r="I94" s="369">
        <v>2599851.7999999998</v>
      </c>
      <c r="J94" s="308">
        <f t="shared" si="3"/>
        <v>36</v>
      </c>
      <c r="K94" s="70">
        <f t="shared" si="4"/>
        <v>1.6632089699140139E-3</v>
      </c>
    </row>
    <row r="95" spans="1:11" s="264" customFormat="1" ht="11.25" x14ac:dyDescent="0.2">
      <c r="A95" s="383" t="s">
        <v>154</v>
      </c>
      <c r="B95" s="313" t="s">
        <v>860</v>
      </c>
      <c r="C95" s="314">
        <v>0</v>
      </c>
      <c r="D95" s="309">
        <v>46259</v>
      </c>
      <c r="E95" s="315" t="s">
        <v>8</v>
      </c>
      <c r="F95" s="384" t="s">
        <v>13</v>
      </c>
      <c r="G95" s="354">
        <v>2800000</v>
      </c>
      <c r="H95" s="316">
        <v>98.428299999999993</v>
      </c>
      <c r="I95" s="355">
        <v>2755992.4</v>
      </c>
      <c r="J95" s="300">
        <f t="shared" si="3"/>
        <v>147</v>
      </c>
      <c r="K95" s="115">
        <f t="shared" si="4"/>
        <v>1.7630971429582452E-3</v>
      </c>
    </row>
    <row r="96" spans="1:11" s="264" customFormat="1" ht="11.25" x14ac:dyDescent="0.2">
      <c r="A96" s="385" t="s">
        <v>161</v>
      </c>
      <c r="B96" s="386" t="s">
        <v>861</v>
      </c>
      <c r="C96" s="387">
        <v>0</v>
      </c>
      <c r="D96" s="310">
        <v>46125</v>
      </c>
      <c r="E96" s="388" t="s">
        <v>14</v>
      </c>
      <c r="F96" s="389" t="s">
        <v>13</v>
      </c>
      <c r="G96" s="368">
        <v>8000000</v>
      </c>
      <c r="H96" s="390">
        <v>99.867900000000006</v>
      </c>
      <c r="I96" s="369">
        <v>7989432</v>
      </c>
      <c r="J96" s="308">
        <f t="shared" si="3"/>
        <v>13</v>
      </c>
      <c r="K96" s="70">
        <f t="shared" si="4"/>
        <v>5.1110970890410222E-3</v>
      </c>
    </row>
    <row r="97" spans="1:11" s="264" customFormat="1" ht="11.25" x14ac:dyDescent="0.2">
      <c r="A97" s="466" t="s">
        <v>777</v>
      </c>
      <c r="B97" s="467"/>
      <c r="C97" s="346"/>
      <c r="D97" s="393"/>
      <c r="E97" s="348"/>
      <c r="F97" s="348"/>
      <c r="G97" s="350">
        <f>SUM(G55:G96)</f>
        <v>434371000</v>
      </c>
      <c r="H97" s="349"/>
      <c r="I97" s="350">
        <f>SUM(I55:I96)</f>
        <v>433473253.80498999</v>
      </c>
      <c r="J97" s="351"/>
      <c r="K97" s="394">
        <f>SUM(K55:K96)</f>
        <v>0.27730680800585378</v>
      </c>
    </row>
    <row r="98" spans="1:11" s="264" customFormat="1" ht="7.5" customHeight="1" x14ac:dyDescent="0.2">
      <c r="D98" s="289"/>
      <c r="H98" s="290"/>
      <c r="J98" s="291"/>
      <c r="K98" s="292"/>
    </row>
    <row r="99" spans="1:11" s="264" customFormat="1" ht="11.25" x14ac:dyDescent="0.2">
      <c r="A99" s="464" t="s">
        <v>658</v>
      </c>
      <c r="B99" s="465"/>
      <c r="C99" s="265"/>
      <c r="D99" s="293"/>
      <c r="E99" s="267"/>
      <c r="F99" s="267"/>
      <c r="G99" s="268"/>
      <c r="H99" s="269"/>
      <c r="I99" s="270"/>
      <c r="J99" s="265"/>
      <c r="K99" s="271"/>
    </row>
    <row r="100" spans="1:11" s="264" customFormat="1" ht="11.25" x14ac:dyDescent="0.2">
      <c r="A100" s="332" t="s">
        <v>10</v>
      </c>
      <c r="B100" s="333" t="s">
        <v>862</v>
      </c>
      <c r="C100" s="334">
        <v>5.75</v>
      </c>
      <c r="D100" s="335">
        <v>46205</v>
      </c>
      <c r="E100" s="336" t="s">
        <v>18</v>
      </c>
      <c r="F100" s="336" t="s">
        <v>11</v>
      </c>
      <c r="G100" s="337">
        <v>6261000</v>
      </c>
      <c r="H100" s="356">
        <v>100.3663</v>
      </c>
      <c r="I100" s="357">
        <v>6283934.0429999996</v>
      </c>
      <c r="J100" s="300">
        <f t="shared" ref="J100:J130" si="5">D100-$A$2</f>
        <v>93</v>
      </c>
      <c r="K100" s="50">
        <f t="shared" ref="K100:K130" si="6">I100/$I$187</f>
        <v>4.0200350907177232E-3</v>
      </c>
    </row>
    <row r="101" spans="1:11" s="264" customFormat="1" ht="11.25" x14ac:dyDescent="0.2">
      <c r="A101" s="359" t="s">
        <v>16</v>
      </c>
      <c r="B101" s="340" t="s">
        <v>863</v>
      </c>
      <c r="C101" s="341">
        <v>3.2</v>
      </c>
      <c r="D101" s="310">
        <v>46156</v>
      </c>
      <c r="E101" s="343" t="s">
        <v>18</v>
      </c>
      <c r="F101" s="343" t="s">
        <v>17</v>
      </c>
      <c r="G101" s="344">
        <v>18668000</v>
      </c>
      <c r="H101" s="360">
        <v>99.901499999999999</v>
      </c>
      <c r="I101" s="361">
        <v>18649612.02</v>
      </c>
      <c r="J101" s="308">
        <f t="shared" si="5"/>
        <v>44</v>
      </c>
      <c r="K101" s="60">
        <f t="shared" si="6"/>
        <v>1.1930757744376127E-2</v>
      </c>
    </row>
    <row r="102" spans="1:11" s="264" customFormat="1" ht="11.25" x14ac:dyDescent="0.2">
      <c r="A102" s="332" t="s">
        <v>25</v>
      </c>
      <c r="B102" s="333" t="s">
        <v>864</v>
      </c>
      <c r="C102" s="334">
        <v>2.875</v>
      </c>
      <c r="D102" s="335">
        <v>46280</v>
      </c>
      <c r="E102" s="336" t="s">
        <v>17</v>
      </c>
      <c r="F102" s="336" t="s">
        <v>17</v>
      </c>
      <c r="G102" s="337">
        <v>6010000</v>
      </c>
      <c r="H102" s="356">
        <v>99.467500000000001</v>
      </c>
      <c r="I102" s="357">
        <v>5977996.75</v>
      </c>
      <c r="J102" s="300">
        <f t="shared" si="5"/>
        <v>168</v>
      </c>
      <c r="K102" s="50">
        <f t="shared" si="6"/>
        <v>3.8243171463530437E-3</v>
      </c>
    </row>
    <row r="103" spans="1:11" s="264" customFormat="1" ht="11.25" x14ac:dyDescent="0.2">
      <c r="A103" s="359" t="s">
        <v>27</v>
      </c>
      <c r="B103" s="340" t="s">
        <v>865</v>
      </c>
      <c r="C103" s="341">
        <v>2.95</v>
      </c>
      <c r="D103" s="310">
        <v>46338</v>
      </c>
      <c r="E103" s="343" t="s">
        <v>11</v>
      </c>
      <c r="F103" s="343" t="s">
        <v>11</v>
      </c>
      <c r="G103" s="344">
        <v>5000000</v>
      </c>
      <c r="H103" s="360">
        <v>99.034700000000001</v>
      </c>
      <c r="I103" s="361">
        <v>4951735</v>
      </c>
      <c r="J103" s="308">
        <f t="shared" si="5"/>
        <v>226</v>
      </c>
      <c r="K103" s="70">
        <f t="shared" si="6"/>
        <v>3.1677844362656251E-3</v>
      </c>
    </row>
    <row r="104" spans="1:11" s="264" customFormat="1" ht="11.25" x14ac:dyDescent="0.2">
      <c r="A104" s="332" t="s">
        <v>28</v>
      </c>
      <c r="B104" s="333" t="s">
        <v>866</v>
      </c>
      <c r="C104" s="334">
        <v>4.8600000000000003</v>
      </c>
      <c r="D104" s="335">
        <v>46261</v>
      </c>
      <c r="E104" s="336" t="s">
        <v>11</v>
      </c>
      <c r="F104" s="336" t="s">
        <v>11</v>
      </c>
      <c r="G104" s="337">
        <v>2020000</v>
      </c>
      <c r="H104" s="356">
        <v>100.1635</v>
      </c>
      <c r="I104" s="357">
        <v>2023302.7</v>
      </c>
      <c r="J104" s="300">
        <f t="shared" si="5"/>
        <v>149</v>
      </c>
      <c r="K104" s="79">
        <f t="shared" si="6"/>
        <v>1.2943719328506508E-3</v>
      </c>
    </row>
    <row r="105" spans="1:11" s="264" customFormat="1" ht="11.25" x14ac:dyDescent="0.2">
      <c r="A105" s="359" t="s">
        <v>30</v>
      </c>
      <c r="B105" s="340" t="s">
        <v>867</v>
      </c>
      <c r="C105" s="341">
        <v>2.95</v>
      </c>
      <c r="D105" s="310">
        <v>46153</v>
      </c>
      <c r="E105" s="343" t="s">
        <v>18</v>
      </c>
      <c r="F105" s="343" t="s">
        <v>17</v>
      </c>
      <c r="G105" s="344">
        <v>3031000</v>
      </c>
      <c r="H105" s="360">
        <v>99.864400000000003</v>
      </c>
      <c r="I105" s="361">
        <v>3026889.9640000002</v>
      </c>
      <c r="J105" s="395">
        <f t="shared" si="5"/>
        <v>41</v>
      </c>
      <c r="K105" s="147">
        <f t="shared" si="6"/>
        <v>1.9363990436176044E-3</v>
      </c>
    </row>
    <row r="106" spans="1:11" s="264" customFormat="1" ht="11.25" x14ac:dyDescent="0.2">
      <c r="A106" s="332" t="s">
        <v>36</v>
      </c>
      <c r="B106" s="333" t="s">
        <v>868</v>
      </c>
      <c r="C106" s="334">
        <v>5.266</v>
      </c>
      <c r="D106" s="335">
        <v>46367</v>
      </c>
      <c r="E106" s="336" t="s">
        <v>37</v>
      </c>
      <c r="F106" s="336" t="s">
        <v>17</v>
      </c>
      <c r="G106" s="337">
        <v>16500000</v>
      </c>
      <c r="H106" s="356">
        <v>100.6949</v>
      </c>
      <c r="I106" s="357">
        <v>16614658.5</v>
      </c>
      <c r="J106" s="396">
        <f t="shared" si="5"/>
        <v>255</v>
      </c>
      <c r="K106" s="50">
        <f t="shared" si="6"/>
        <v>1.0628932406554142E-2</v>
      </c>
    </row>
    <row r="107" spans="1:11" s="264" customFormat="1" ht="11.25" x14ac:dyDescent="0.2">
      <c r="A107" s="359" t="s">
        <v>47</v>
      </c>
      <c r="B107" s="340" t="s">
        <v>869</v>
      </c>
      <c r="C107" s="341">
        <v>5.85</v>
      </c>
      <c r="D107" s="310">
        <v>46297</v>
      </c>
      <c r="E107" s="343" t="s">
        <v>17</v>
      </c>
      <c r="F107" s="343" t="s">
        <v>17</v>
      </c>
      <c r="G107" s="344">
        <v>2678000</v>
      </c>
      <c r="H107" s="360">
        <v>100.76949999999999</v>
      </c>
      <c r="I107" s="361">
        <v>2698607.21</v>
      </c>
      <c r="J107" s="308">
        <f t="shared" si="5"/>
        <v>185</v>
      </c>
      <c r="K107" s="60">
        <f t="shared" si="6"/>
        <v>1.7263859878269337E-3</v>
      </c>
    </row>
    <row r="108" spans="1:11" s="264" customFormat="1" ht="11.25" x14ac:dyDescent="0.2">
      <c r="A108" s="332" t="s">
        <v>57</v>
      </c>
      <c r="B108" s="333" t="s">
        <v>870</v>
      </c>
      <c r="C108" s="334">
        <v>5.4880000000000004</v>
      </c>
      <c r="D108" s="309">
        <v>46329</v>
      </c>
      <c r="E108" s="336" t="s">
        <v>11</v>
      </c>
      <c r="F108" s="336" t="s">
        <v>11</v>
      </c>
      <c r="G108" s="337">
        <v>17885000</v>
      </c>
      <c r="H108" s="316">
        <v>100.7675</v>
      </c>
      <c r="I108" s="357">
        <v>18022267.375</v>
      </c>
      <c r="J108" s="300">
        <f t="shared" si="5"/>
        <v>217</v>
      </c>
      <c r="K108" s="397">
        <f t="shared" si="6"/>
        <v>1.1529425160422104E-2</v>
      </c>
    </row>
    <row r="109" spans="1:11" s="264" customFormat="1" ht="11.25" x14ac:dyDescent="0.2">
      <c r="A109" s="359" t="s">
        <v>68</v>
      </c>
      <c r="B109" s="340" t="s">
        <v>871</v>
      </c>
      <c r="C109" s="341">
        <v>5.5890000000000004</v>
      </c>
      <c r="D109" s="342">
        <v>46208</v>
      </c>
      <c r="E109" s="343" t="s">
        <v>37</v>
      </c>
      <c r="F109" s="343" t="s">
        <v>11</v>
      </c>
      <c r="G109" s="344">
        <v>2000000</v>
      </c>
      <c r="H109" s="398">
        <v>100.36150000000001</v>
      </c>
      <c r="I109" s="361">
        <v>2007230</v>
      </c>
      <c r="J109" s="308">
        <f t="shared" si="5"/>
        <v>96</v>
      </c>
      <c r="K109" s="399">
        <f t="shared" si="6"/>
        <v>1.2840897087597479E-3</v>
      </c>
    </row>
    <row r="110" spans="1:11" s="264" customFormat="1" ht="11.25" x14ac:dyDescent="0.2">
      <c r="A110" s="332" t="s">
        <v>74</v>
      </c>
      <c r="B110" s="333" t="s">
        <v>872</v>
      </c>
      <c r="C110" s="334">
        <v>4.5999999999999996</v>
      </c>
      <c r="D110" s="309">
        <v>46365</v>
      </c>
      <c r="E110" s="336" t="s">
        <v>17</v>
      </c>
      <c r="F110" s="336" t="s">
        <v>17</v>
      </c>
      <c r="G110" s="337">
        <v>5880000</v>
      </c>
      <c r="H110" s="316">
        <v>100.24979999999999</v>
      </c>
      <c r="I110" s="357">
        <v>5894688.2400000002</v>
      </c>
      <c r="J110" s="300">
        <f t="shared" si="5"/>
        <v>253</v>
      </c>
      <c r="K110" s="213">
        <f t="shared" si="6"/>
        <v>3.771022008106252E-3</v>
      </c>
    </row>
    <row r="111" spans="1:11" s="264" customFormat="1" ht="11.25" x14ac:dyDescent="0.2">
      <c r="A111" s="359" t="s">
        <v>89</v>
      </c>
      <c r="B111" s="340" t="s">
        <v>873</v>
      </c>
      <c r="C111" s="341">
        <v>4.2960000000000003</v>
      </c>
      <c r="D111" s="342">
        <v>46141</v>
      </c>
      <c r="E111" s="343" t="s">
        <v>90</v>
      </c>
      <c r="F111" s="343" t="s">
        <v>37</v>
      </c>
      <c r="G111" s="344">
        <v>3000000</v>
      </c>
      <c r="H111" s="398">
        <v>100.0261</v>
      </c>
      <c r="I111" s="361">
        <v>3000783</v>
      </c>
      <c r="J111" s="308">
        <f t="shared" si="5"/>
        <v>29</v>
      </c>
      <c r="K111" s="215">
        <f t="shared" si="6"/>
        <v>1.9196975775178744E-3</v>
      </c>
    </row>
    <row r="112" spans="1:11" s="264" customFormat="1" ht="11.25" x14ac:dyDescent="0.2">
      <c r="A112" s="332" t="s">
        <v>91</v>
      </c>
      <c r="B112" s="333" t="s">
        <v>874</v>
      </c>
      <c r="C112" s="334">
        <v>5.1100000000000003</v>
      </c>
      <c r="D112" s="309">
        <v>46334</v>
      </c>
      <c r="E112" s="336" t="s">
        <v>90</v>
      </c>
      <c r="F112" s="336" t="s">
        <v>37</v>
      </c>
      <c r="G112" s="337">
        <v>17807000</v>
      </c>
      <c r="H112" s="316">
        <v>100.56610000000001</v>
      </c>
      <c r="I112" s="357">
        <v>17907805.427000001</v>
      </c>
      <c r="J112" s="300">
        <f t="shared" si="5"/>
        <v>222</v>
      </c>
      <c r="K112" s="213">
        <f t="shared" si="6"/>
        <v>1.1456200164048299E-2</v>
      </c>
    </row>
    <row r="113" spans="1:11" s="264" customFormat="1" ht="11.25" x14ac:dyDescent="0.2">
      <c r="A113" s="359" t="s">
        <v>93</v>
      </c>
      <c r="B113" s="340" t="s">
        <v>875</v>
      </c>
      <c r="C113" s="341">
        <v>2.8</v>
      </c>
      <c r="D113" s="342">
        <v>46296</v>
      </c>
      <c r="E113" s="343" t="s">
        <v>17</v>
      </c>
      <c r="F113" s="343" t="s">
        <v>17</v>
      </c>
      <c r="G113" s="344">
        <v>3000000</v>
      </c>
      <c r="H113" s="398">
        <v>99.275099999999995</v>
      </c>
      <c r="I113" s="361">
        <v>2978253</v>
      </c>
      <c r="J113" s="308">
        <f t="shared" si="5"/>
        <v>184</v>
      </c>
      <c r="K113" s="215">
        <f t="shared" si="6"/>
        <v>1.9052844105472944E-3</v>
      </c>
    </row>
    <row r="114" spans="1:11" s="264" customFormat="1" ht="11.25" x14ac:dyDescent="0.2">
      <c r="A114" s="332" t="s">
        <v>105</v>
      </c>
      <c r="B114" s="333" t="s">
        <v>876</v>
      </c>
      <c r="C114" s="334">
        <v>5.0999999999999996</v>
      </c>
      <c r="D114" s="309">
        <v>46486</v>
      </c>
      <c r="E114" s="336" t="s">
        <v>20</v>
      </c>
      <c r="F114" s="336" t="s">
        <v>20</v>
      </c>
      <c r="G114" s="337">
        <v>2000000</v>
      </c>
      <c r="H114" s="316">
        <v>100.8937</v>
      </c>
      <c r="I114" s="357">
        <v>2017874</v>
      </c>
      <c r="J114" s="300">
        <f t="shared" si="5"/>
        <v>374</v>
      </c>
      <c r="K114" s="213">
        <f t="shared" si="6"/>
        <v>1.2908990185349302E-3</v>
      </c>
    </row>
    <row r="115" spans="1:11" s="264" customFormat="1" ht="11.25" x14ac:dyDescent="0.2">
      <c r="A115" s="359" t="s">
        <v>108</v>
      </c>
      <c r="B115" s="340" t="s">
        <v>877</v>
      </c>
      <c r="C115" s="341">
        <v>1.1000000000000001</v>
      </c>
      <c r="D115" s="342">
        <v>46280</v>
      </c>
      <c r="E115" s="343" t="s">
        <v>17</v>
      </c>
      <c r="F115" s="343" t="s">
        <v>17</v>
      </c>
      <c r="G115" s="344">
        <v>655000</v>
      </c>
      <c r="H115" s="398">
        <v>98.557299999999998</v>
      </c>
      <c r="I115" s="361">
        <v>645550.31499999994</v>
      </c>
      <c r="J115" s="308">
        <f t="shared" si="5"/>
        <v>168</v>
      </c>
      <c r="K115" s="215">
        <f t="shared" si="6"/>
        <v>4.129793376833315E-4</v>
      </c>
    </row>
    <row r="116" spans="1:11" s="264" customFormat="1" ht="11.25" x14ac:dyDescent="0.2">
      <c r="A116" s="332" t="s">
        <v>110</v>
      </c>
      <c r="B116" s="333" t="s">
        <v>878</v>
      </c>
      <c r="C116" s="334">
        <v>2.7570000000000001</v>
      </c>
      <c r="D116" s="309">
        <v>46278</v>
      </c>
      <c r="E116" s="336" t="s">
        <v>17</v>
      </c>
      <c r="F116" s="336" t="s">
        <v>17</v>
      </c>
      <c r="G116" s="337">
        <v>13000000</v>
      </c>
      <c r="H116" s="316">
        <v>99.321299999999994</v>
      </c>
      <c r="I116" s="357">
        <v>12911769</v>
      </c>
      <c r="J116" s="300">
        <f t="shared" si="5"/>
        <v>166</v>
      </c>
      <c r="K116" s="213">
        <f t="shared" si="6"/>
        <v>8.2600746774326526E-3</v>
      </c>
    </row>
    <row r="117" spans="1:11" s="264" customFormat="1" ht="11.25" x14ac:dyDescent="0.2">
      <c r="A117" s="359" t="s">
        <v>111</v>
      </c>
      <c r="B117" s="340" t="s">
        <v>879</v>
      </c>
      <c r="C117" s="341">
        <v>2.839</v>
      </c>
      <c r="D117" s="342">
        <v>46278</v>
      </c>
      <c r="E117" s="343" t="s">
        <v>18</v>
      </c>
      <c r="F117" s="343" t="s">
        <v>17</v>
      </c>
      <c r="G117" s="344">
        <v>13000000</v>
      </c>
      <c r="H117" s="398">
        <v>99.367400000000004</v>
      </c>
      <c r="I117" s="361">
        <v>12917762</v>
      </c>
      <c r="J117" s="308">
        <f t="shared" si="5"/>
        <v>166</v>
      </c>
      <c r="K117" s="215">
        <f t="shared" si="6"/>
        <v>8.263908592641471E-3</v>
      </c>
    </row>
    <row r="118" spans="1:11" s="264" customFormat="1" ht="11.25" x14ac:dyDescent="0.2">
      <c r="A118" s="332" t="s">
        <v>112</v>
      </c>
      <c r="B118" s="333" t="s">
        <v>880</v>
      </c>
      <c r="C118" s="334">
        <v>1.1619999999999999</v>
      </c>
      <c r="D118" s="309">
        <v>46115</v>
      </c>
      <c r="E118" s="336" t="s">
        <v>18</v>
      </c>
      <c r="F118" s="336" t="s">
        <v>17</v>
      </c>
      <c r="G118" s="337">
        <v>8000000</v>
      </c>
      <c r="H118" s="316">
        <v>99.981499999999997</v>
      </c>
      <c r="I118" s="357">
        <v>7998520</v>
      </c>
      <c r="J118" s="300">
        <f t="shared" si="5"/>
        <v>3</v>
      </c>
      <c r="K118" s="213">
        <f t="shared" si="6"/>
        <v>5.1169109754781563E-3</v>
      </c>
    </row>
    <row r="119" spans="1:11" s="264" customFormat="1" ht="11.25" x14ac:dyDescent="0.2">
      <c r="A119" s="359" t="s">
        <v>131</v>
      </c>
      <c r="B119" s="340" t="s">
        <v>881</v>
      </c>
      <c r="C119" s="341">
        <v>4.2859999999999996</v>
      </c>
      <c r="D119" s="342">
        <v>46177</v>
      </c>
      <c r="E119" s="343" t="s">
        <v>37</v>
      </c>
      <c r="F119" s="343" t="s">
        <v>37</v>
      </c>
      <c r="G119" s="344">
        <v>6373000</v>
      </c>
      <c r="H119" s="398">
        <v>100.074</v>
      </c>
      <c r="I119" s="361">
        <v>6377716.0199999996</v>
      </c>
      <c r="J119" s="308">
        <f t="shared" si="5"/>
        <v>65</v>
      </c>
      <c r="K119" s="215">
        <f t="shared" si="6"/>
        <v>4.0800304432846157E-3</v>
      </c>
    </row>
    <row r="120" spans="1:11" s="264" customFormat="1" ht="11.25" x14ac:dyDescent="0.2">
      <c r="A120" s="332" t="s">
        <v>133</v>
      </c>
      <c r="B120" s="333" t="s">
        <v>882</v>
      </c>
      <c r="C120" s="334">
        <v>3</v>
      </c>
      <c r="D120" s="309">
        <v>46130</v>
      </c>
      <c r="E120" s="336" t="s">
        <v>18</v>
      </c>
      <c r="F120" s="336" t="s">
        <v>11</v>
      </c>
      <c r="G120" s="337">
        <v>7030000</v>
      </c>
      <c r="H120" s="316">
        <v>99.931700000000006</v>
      </c>
      <c r="I120" s="357">
        <v>7025198.5099999998</v>
      </c>
      <c r="J120" s="300">
        <f t="shared" si="5"/>
        <v>18</v>
      </c>
      <c r="K120" s="213">
        <f t="shared" si="6"/>
        <v>4.4942458555747552E-3</v>
      </c>
    </row>
    <row r="121" spans="1:11" s="264" customFormat="1" ht="11.25" x14ac:dyDescent="0.2">
      <c r="A121" s="359" t="s">
        <v>134</v>
      </c>
      <c r="B121" s="340" t="s">
        <v>883</v>
      </c>
      <c r="C121" s="341">
        <v>4.875</v>
      </c>
      <c r="D121" s="310">
        <v>46142</v>
      </c>
      <c r="E121" s="343" t="s">
        <v>18</v>
      </c>
      <c r="F121" s="343" t="s">
        <v>17</v>
      </c>
      <c r="G121" s="344">
        <v>18000000</v>
      </c>
      <c r="H121" s="360">
        <v>100.01819999999999</v>
      </c>
      <c r="I121" s="361">
        <v>18003276</v>
      </c>
      <c r="J121" s="308">
        <f t="shared" si="5"/>
        <v>30</v>
      </c>
      <c r="K121" s="215">
        <f t="shared" si="6"/>
        <v>1.1517275765886998E-2</v>
      </c>
    </row>
    <row r="122" spans="1:11" s="264" customFormat="1" ht="11.25" x14ac:dyDescent="0.2">
      <c r="A122" s="332" t="s">
        <v>136</v>
      </c>
      <c r="B122" s="333" t="s">
        <v>884</v>
      </c>
      <c r="C122" s="334">
        <v>5.2</v>
      </c>
      <c r="D122" s="335">
        <v>46223</v>
      </c>
      <c r="E122" s="336" t="s">
        <v>37</v>
      </c>
      <c r="F122" s="336" t="s">
        <v>31</v>
      </c>
      <c r="G122" s="337">
        <v>16500000</v>
      </c>
      <c r="H122" s="356">
        <v>100.3368</v>
      </c>
      <c r="I122" s="357">
        <v>16555572</v>
      </c>
      <c r="J122" s="300">
        <f t="shared" si="5"/>
        <v>111</v>
      </c>
      <c r="K122" s="213">
        <f t="shared" si="6"/>
        <v>1.0591132868595546E-2</v>
      </c>
    </row>
    <row r="123" spans="1:11" s="264" customFormat="1" ht="11.25" x14ac:dyDescent="0.2">
      <c r="A123" s="359" t="s">
        <v>137</v>
      </c>
      <c r="B123" s="340" t="s">
        <v>885</v>
      </c>
      <c r="C123" s="341">
        <v>2.4500000000000002</v>
      </c>
      <c r="D123" s="310">
        <v>46447</v>
      </c>
      <c r="E123" s="343" t="s">
        <v>17</v>
      </c>
      <c r="F123" s="343" t="s">
        <v>18</v>
      </c>
      <c r="G123" s="344">
        <v>4043000</v>
      </c>
      <c r="H123" s="360">
        <v>98.431899999999999</v>
      </c>
      <c r="I123" s="361">
        <v>3979601.7170000002</v>
      </c>
      <c r="J123" s="308">
        <f t="shared" si="5"/>
        <v>335</v>
      </c>
      <c r="K123" s="215">
        <f t="shared" si="6"/>
        <v>2.5458794506670003E-3</v>
      </c>
    </row>
    <row r="124" spans="1:11" s="264" customFormat="1" ht="11.25" x14ac:dyDescent="0.2">
      <c r="A124" s="332" t="s">
        <v>138</v>
      </c>
      <c r="B124" s="333" t="s">
        <v>886</v>
      </c>
      <c r="C124" s="334">
        <v>5.875</v>
      </c>
      <c r="D124" s="335">
        <v>46228</v>
      </c>
      <c r="E124" s="336" t="s">
        <v>31</v>
      </c>
      <c r="F124" s="336" t="s">
        <v>17</v>
      </c>
      <c r="G124" s="337">
        <v>9740000</v>
      </c>
      <c r="H124" s="356">
        <v>100.5872</v>
      </c>
      <c r="I124" s="357">
        <v>9797193.2799999993</v>
      </c>
      <c r="J124" s="300">
        <f t="shared" si="5"/>
        <v>116</v>
      </c>
      <c r="K124" s="213">
        <f t="shared" si="6"/>
        <v>6.2675802302567018E-3</v>
      </c>
    </row>
    <row r="125" spans="1:11" s="264" customFormat="1" ht="11.25" x14ac:dyDescent="0.2">
      <c r="A125" s="359" t="s">
        <v>139</v>
      </c>
      <c r="B125" s="340" t="s">
        <v>887</v>
      </c>
      <c r="C125" s="341">
        <v>3.25</v>
      </c>
      <c r="D125" s="310">
        <v>46356</v>
      </c>
      <c r="E125" s="343" t="s">
        <v>18</v>
      </c>
      <c r="F125" s="343" t="s">
        <v>31</v>
      </c>
      <c r="G125" s="344">
        <v>18000000</v>
      </c>
      <c r="H125" s="360">
        <v>99.567099999999996</v>
      </c>
      <c r="I125" s="361">
        <v>17922078</v>
      </c>
      <c r="J125" s="308">
        <f t="shared" si="5"/>
        <v>244</v>
      </c>
      <c r="K125" s="60">
        <f t="shared" si="6"/>
        <v>1.1465330788892895E-2</v>
      </c>
    </row>
    <row r="126" spans="1:11" s="264" customFormat="1" ht="11.25" x14ac:dyDescent="0.2">
      <c r="A126" s="332" t="s">
        <v>150</v>
      </c>
      <c r="B126" s="333" t="s">
        <v>888</v>
      </c>
      <c r="C126" s="334">
        <v>1.2</v>
      </c>
      <c r="D126" s="335">
        <v>46176</v>
      </c>
      <c r="E126" s="336" t="s">
        <v>37</v>
      </c>
      <c r="F126" s="336" t="s">
        <v>17</v>
      </c>
      <c r="G126" s="337">
        <v>13000000</v>
      </c>
      <c r="H126" s="356">
        <v>99.525599999999997</v>
      </c>
      <c r="I126" s="357">
        <v>12938328</v>
      </c>
      <c r="J126" s="300">
        <f t="shared" si="5"/>
        <v>64</v>
      </c>
      <c r="K126" s="50">
        <f t="shared" si="6"/>
        <v>8.277065325527265E-3</v>
      </c>
    </row>
    <row r="127" spans="1:11" s="264" customFormat="1" ht="11.25" x14ac:dyDescent="0.2">
      <c r="A127" s="359" t="s">
        <v>151</v>
      </c>
      <c r="B127" s="340" t="s">
        <v>889</v>
      </c>
      <c r="C127" s="341">
        <v>5.532</v>
      </c>
      <c r="D127" s="310">
        <v>46220</v>
      </c>
      <c r="E127" s="343" t="s">
        <v>37</v>
      </c>
      <c r="F127" s="343" t="s">
        <v>17</v>
      </c>
      <c r="G127" s="344">
        <v>8000000</v>
      </c>
      <c r="H127" s="360">
        <v>100.38460000000001</v>
      </c>
      <c r="I127" s="361">
        <v>8030768</v>
      </c>
      <c r="J127" s="308">
        <f t="shared" si="5"/>
        <v>108</v>
      </c>
      <c r="K127" s="60">
        <f t="shared" si="6"/>
        <v>5.1375410601859793E-3</v>
      </c>
    </row>
    <row r="128" spans="1:11" s="264" customFormat="1" ht="11.25" x14ac:dyDescent="0.2">
      <c r="A128" s="332" t="s">
        <v>155</v>
      </c>
      <c r="B128" s="333" t="s">
        <v>890</v>
      </c>
      <c r="C128" s="334">
        <v>4.45</v>
      </c>
      <c r="D128" s="335">
        <v>46160</v>
      </c>
      <c r="E128" s="336" t="s">
        <v>11</v>
      </c>
      <c r="F128" s="336" t="s">
        <v>11</v>
      </c>
      <c r="G128" s="337">
        <v>15560000</v>
      </c>
      <c r="H128" s="356">
        <v>100.0672</v>
      </c>
      <c r="I128" s="357">
        <v>15570456.32</v>
      </c>
      <c r="J128" s="300">
        <f t="shared" si="5"/>
        <v>48</v>
      </c>
      <c r="K128" s="50">
        <f t="shared" si="6"/>
        <v>9.9609226253120856E-3</v>
      </c>
    </row>
    <row r="129" spans="1:11" s="264" customFormat="1" ht="11.25" x14ac:dyDescent="0.2">
      <c r="A129" s="359" t="s">
        <v>162</v>
      </c>
      <c r="B129" s="340" t="s">
        <v>891</v>
      </c>
      <c r="C129" s="341">
        <v>5.2539999999999996</v>
      </c>
      <c r="D129" s="310">
        <v>46335</v>
      </c>
      <c r="E129" s="343" t="s">
        <v>37</v>
      </c>
      <c r="F129" s="343" t="s">
        <v>11</v>
      </c>
      <c r="G129" s="344">
        <v>17290000</v>
      </c>
      <c r="H129" s="360">
        <v>100.7029</v>
      </c>
      <c r="I129" s="361">
        <v>17411531.41</v>
      </c>
      <c r="J129" s="308">
        <f t="shared" si="5"/>
        <v>223</v>
      </c>
      <c r="K129" s="60">
        <f t="shared" si="6"/>
        <v>1.1138717684235541E-2</v>
      </c>
    </row>
    <row r="130" spans="1:11" s="264" customFormat="1" ht="11.25" x14ac:dyDescent="0.2">
      <c r="A130" s="400" t="s">
        <v>149</v>
      </c>
      <c r="B130" s="333" t="s">
        <v>892</v>
      </c>
      <c r="C130" s="334">
        <v>4.9530000000000003</v>
      </c>
      <c r="D130" s="309">
        <v>46214</v>
      </c>
      <c r="E130" s="336" t="s">
        <v>17</v>
      </c>
      <c r="F130" s="336" t="s">
        <v>17</v>
      </c>
      <c r="G130" s="401">
        <v>5000000</v>
      </c>
      <c r="H130" s="402">
        <v>100.2774</v>
      </c>
      <c r="I130" s="403">
        <v>5013870</v>
      </c>
      <c r="J130" s="300">
        <f t="shared" si="5"/>
        <v>102</v>
      </c>
      <c r="K130" s="50">
        <f t="shared" si="6"/>
        <v>3.2075341979041949E-3</v>
      </c>
    </row>
    <row r="131" spans="1:11" s="264" customFormat="1" ht="11.25" x14ac:dyDescent="0.2">
      <c r="A131" s="458" t="s">
        <v>777</v>
      </c>
      <c r="B131" s="459"/>
      <c r="C131" s="282"/>
      <c r="D131" s="283"/>
      <c r="E131" s="284"/>
      <c r="F131" s="284"/>
      <c r="G131" s="285">
        <f>SUM(G100:G130)</f>
        <v>284931000</v>
      </c>
      <c r="H131" s="286"/>
      <c r="I131" s="285">
        <f>SUM(I100:I130)</f>
        <v>285154827.801</v>
      </c>
      <c r="J131" s="285"/>
      <c r="K131" s="404">
        <f>SUM(K100:K130)</f>
        <v>0.18242273171605758</v>
      </c>
    </row>
    <row r="132" spans="1:11" s="264" customFormat="1" ht="7.5" customHeight="1" x14ac:dyDescent="0.2">
      <c r="D132" s="289" t="s">
        <v>893</v>
      </c>
      <c r="H132" s="290"/>
      <c r="J132" s="291"/>
      <c r="K132" s="292"/>
    </row>
    <row r="133" spans="1:11" s="264" customFormat="1" ht="11.25" x14ac:dyDescent="0.2">
      <c r="A133" s="464" t="s">
        <v>894</v>
      </c>
      <c r="B133" s="465"/>
      <c r="C133" s="265"/>
      <c r="D133" s="293"/>
      <c r="E133" s="267"/>
      <c r="F133" s="267"/>
      <c r="G133" s="268"/>
      <c r="H133" s="269"/>
      <c r="I133" s="270"/>
      <c r="J133" s="265"/>
      <c r="K133" s="271"/>
    </row>
    <row r="134" spans="1:11" s="264" customFormat="1" ht="11.25" x14ac:dyDescent="0.2">
      <c r="A134" s="332" t="s">
        <v>32</v>
      </c>
      <c r="B134" s="333" t="s">
        <v>895</v>
      </c>
      <c r="C134" s="405">
        <v>3.98</v>
      </c>
      <c r="D134" s="309">
        <v>46114</v>
      </c>
      <c r="E134" s="336" t="s">
        <v>14</v>
      </c>
      <c r="F134" s="336" t="s">
        <v>7</v>
      </c>
      <c r="G134" s="337">
        <v>13000000</v>
      </c>
      <c r="H134" s="406">
        <v>100.09650000000001</v>
      </c>
      <c r="I134" s="407">
        <v>13012545</v>
      </c>
      <c r="J134" s="300">
        <f t="shared" ref="J134:J159" si="7">D134-$A$2</f>
        <v>2</v>
      </c>
      <c r="K134" s="213">
        <f t="shared" ref="K134:K159" si="8">I134/$I$187</f>
        <v>8.3245443318768226E-3</v>
      </c>
    </row>
    <row r="135" spans="1:11" s="264" customFormat="1" ht="11.25" x14ac:dyDescent="0.2">
      <c r="A135" s="339" t="s">
        <v>33</v>
      </c>
      <c r="B135" s="340" t="s">
        <v>896</v>
      </c>
      <c r="C135" s="408">
        <v>3.97</v>
      </c>
      <c r="D135" s="342">
        <v>46115</v>
      </c>
      <c r="E135" s="343" t="s">
        <v>14</v>
      </c>
      <c r="F135" s="343" t="s">
        <v>7</v>
      </c>
      <c r="G135" s="344">
        <v>13000000</v>
      </c>
      <c r="H135" s="345">
        <v>100.00190000000001</v>
      </c>
      <c r="I135" s="409">
        <v>13000247</v>
      </c>
      <c r="J135" s="308">
        <f t="shared" si="7"/>
        <v>3</v>
      </c>
      <c r="K135" s="215">
        <f t="shared" si="8"/>
        <v>8.316676905005798E-3</v>
      </c>
    </row>
    <row r="136" spans="1:11" s="264" customFormat="1" ht="11.25" x14ac:dyDescent="0.2">
      <c r="A136" s="332" t="s">
        <v>35</v>
      </c>
      <c r="B136" s="333" t="s">
        <v>897</v>
      </c>
      <c r="C136" s="405">
        <v>3.74</v>
      </c>
      <c r="D136" s="309">
        <v>46429</v>
      </c>
      <c r="E136" s="336" t="s">
        <v>14</v>
      </c>
      <c r="F136" s="336" t="s">
        <v>7</v>
      </c>
      <c r="G136" s="337">
        <v>14000000</v>
      </c>
      <c r="H136" s="406">
        <v>99.686400000000006</v>
      </c>
      <c r="I136" s="407">
        <v>13956096</v>
      </c>
      <c r="J136" s="300">
        <f t="shared" si="7"/>
        <v>317</v>
      </c>
      <c r="K136" s="213">
        <f t="shared" si="8"/>
        <v>8.9281643100507079E-3</v>
      </c>
    </row>
    <row r="137" spans="1:11" s="264" customFormat="1" ht="11.25" x14ac:dyDescent="0.2">
      <c r="A137" s="339" t="s">
        <v>38</v>
      </c>
      <c r="B137" s="340" t="s">
        <v>898</v>
      </c>
      <c r="C137" s="408">
        <v>4</v>
      </c>
      <c r="D137" s="342">
        <v>46114</v>
      </c>
      <c r="E137" s="343" t="s">
        <v>14</v>
      </c>
      <c r="F137" s="343" t="s">
        <v>7</v>
      </c>
      <c r="G137" s="344">
        <v>2000000</v>
      </c>
      <c r="H137" s="345">
        <v>100.0613</v>
      </c>
      <c r="I137" s="409">
        <v>2001226</v>
      </c>
      <c r="J137" s="308">
        <f t="shared" si="7"/>
        <v>2</v>
      </c>
      <c r="K137" s="215">
        <f t="shared" si="8"/>
        <v>1.280248756496483E-3</v>
      </c>
    </row>
    <row r="138" spans="1:11" s="264" customFormat="1" ht="11.25" x14ac:dyDescent="0.2">
      <c r="A138" s="332" t="s">
        <v>40</v>
      </c>
      <c r="B138" s="333" t="s">
        <v>899</v>
      </c>
      <c r="C138" s="405">
        <v>4.0599999999999996</v>
      </c>
      <c r="D138" s="309">
        <v>46114</v>
      </c>
      <c r="E138" s="336" t="s">
        <v>14</v>
      </c>
      <c r="F138" s="336" t="s">
        <v>7</v>
      </c>
      <c r="G138" s="337">
        <v>1500000</v>
      </c>
      <c r="H138" s="406">
        <v>100.0475</v>
      </c>
      <c r="I138" s="407">
        <v>1500712.5</v>
      </c>
      <c r="J138" s="300">
        <f t="shared" si="7"/>
        <v>2</v>
      </c>
      <c r="K138" s="213">
        <f t="shared" si="8"/>
        <v>9.6005414280232629E-4</v>
      </c>
    </row>
    <row r="139" spans="1:11" s="264" customFormat="1" ht="11.25" x14ac:dyDescent="0.2">
      <c r="A139" s="339" t="s">
        <v>41</v>
      </c>
      <c r="B139" s="340" t="s">
        <v>900</v>
      </c>
      <c r="C139" s="408">
        <v>3.97</v>
      </c>
      <c r="D139" s="342">
        <v>46114</v>
      </c>
      <c r="E139" s="343" t="s">
        <v>14</v>
      </c>
      <c r="F139" s="343" t="s">
        <v>7</v>
      </c>
      <c r="G139" s="344">
        <v>2000000</v>
      </c>
      <c r="H139" s="345">
        <v>100.0515</v>
      </c>
      <c r="I139" s="409">
        <v>2001030</v>
      </c>
      <c r="J139" s="308">
        <f t="shared" si="7"/>
        <v>2</v>
      </c>
      <c r="K139" s="215">
        <f t="shared" si="8"/>
        <v>1.2801233689808933E-3</v>
      </c>
    </row>
    <row r="140" spans="1:11" s="264" customFormat="1" ht="11.25" x14ac:dyDescent="0.2">
      <c r="A140" s="332" t="s">
        <v>42</v>
      </c>
      <c r="B140" s="333" t="s">
        <v>901</v>
      </c>
      <c r="C140" s="405">
        <v>3.96</v>
      </c>
      <c r="D140" s="309">
        <v>46114</v>
      </c>
      <c r="E140" s="336" t="s">
        <v>14</v>
      </c>
      <c r="F140" s="336" t="s">
        <v>7</v>
      </c>
      <c r="G140" s="337">
        <v>2450000</v>
      </c>
      <c r="H140" s="406">
        <v>100.0346</v>
      </c>
      <c r="I140" s="407">
        <v>2450847.7000000002</v>
      </c>
      <c r="J140" s="300">
        <f t="shared" si="7"/>
        <v>2</v>
      </c>
      <c r="K140" s="213">
        <f t="shared" si="8"/>
        <v>1.5678862458749115E-3</v>
      </c>
    </row>
    <row r="141" spans="1:11" s="264" customFormat="1" ht="11.25" x14ac:dyDescent="0.2">
      <c r="A141" s="339" t="s">
        <v>43</v>
      </c>
      <c r="B141" s="340" t="s">
        <v>902</v>
      </c>
      <c r="C141" s="408">
        <v>3.98</v>
      </c>
      <c r="D141" s="342">
        <v>46114</v>
      </c>
      <c r="E141" s="343" t="s">
        <v>14</v>
      </c>
      <c r="F141" s="343" t="s">
        <v>7</v>
      </c>
      <c r="G141" s="344">
        <v>4000000</v>
      </c>
      <c r="H141" s="345">
        <v>99.996200000000002</v>
      </c>
      <c r="I141" s="409">
        <v>3999848</v>
      </c>
      <c r="J141" s="308">
        <f t="shared" si="7"/>
        <v>2</v>
      </c>
      <c r="K141" s="215">
        <f t="shared" si="8"/>
        <v>2.558831650285847E-3</v>
      </c>
    </row>
    <row r="142" spans="1:11" s="264" customFormat="1" ht="11.25" x14ac:dyDescent="0.2">
      <c r="A142" s="332" t="s">
        <v>64</v>
      </c>
      <c r="B142" s="333" t="s">
        <v>903</v>
      </c>
      <c r="C142" s="405">
        <v>3.97</v>
      </c>
      <c r="D142" s="309">
        <v>46114</v>
      </c>
      <c r="E142" s="336" t="s">
        <v>14</v>
      </c>
      <c r="F142" s="336" t="s">
        <v>7</v>
      </c>
      <c r="G142" s="337">
        <v>6000000</v>
      </c>
      <c r="H142" s="406">
        <v>100.01</v>
      </c>
      <c r="I142" s="407">
        <v>6000600</v>
      </c>
      <c r="J142" s="300">
        <f t="shared" si="7"/>
        <v>2</v>
      </c>
      <c r="K142" s="213">
        <f t="shared" si="8"/>
        <v>3.8387771737089143E-3</v>
      </c>
    </row>
    <row r="143" spans="1:11" s="264" customFormat="1" ht="11.25" x14ac:dyDescent="0.2">
      <c r="A143" s="339" t="s">
        <v>65</v>
      </c>
      <c r="B143" s="340" t="s">
        <v>904</v>
      </c>
      <c r="C143" s="408">
        <v>3.97</v>
      </c>
      <c r="D143" s="342">
        <v>46114</v>
      </c>
      <c r="E143" s="343" t="s">
        <v>14</v>
      </c>
      <c r="F143" s="343" t="s">
        <v>7</v>
      </c>
      <c r="G143" s="344">
        <v>5000000</v>
      </c>
      <c r="H143" s="345">
        <v>100.017</v>
      </c>
      <c r="I143" s="409">
        <v>5000850</v>
      </c>
      <c r="J143" s="308">
        <f t="shared" si="7"/>
        <v>2</v>
      </c>
      <c r="K143" s="215">
        <f t="shared" si="8"/>
        <v>3.1992048843686002E-3</v>
      </c>
    </row>
    <row r="144" spans="1:11" s="264" customFormat="1" ht="11.25" x14ac:dyDescent="0.2">
      <c r="A144" s="332" t="s">
        <v>66</v>
      </c>
      <c r="B144" s="333" t="s">
        <v>905</v>
      </c>
      <c r="C144" s="405">
        <v>4.03</v>
      </c>
      <c r="D144" s="309">
        <v>46114</v>
      </c>
      <c r="E144" s="336" t="s">
        <v>14</v>
      </c>
      <c r="F144" s="336" t="s">
        <v>7</v>
      </c>
      <c r="G144" s="337">
        <v>6500000</v>
      </c>
      <c r="H144" s="406">
        <v>100.0215</v>
      </c>
      <c r="I144" s="407">
        <v>6501397.5</v>
      </c>
      <c r="J144" s="300">
        <f t="shared" si="7"/>
        <v>2</v>
      </c>
      <c r="K144" s="213">
        <f t="shared" si="8"/>
        <v>4.1591534713542313E-3</v>
      </c>
    </row>
    <row r="145" spans="1:11" s="264" customFormat="1" ht="11.25" x14ac:dyDescent="0.2">
      <c r="A145" s="339" t="s">
        <v>69</v>
      </c>
      <c r="B145" s="340" t="s">
        <v>906</v>
      </c>
      <c r="C145" s="408">
        <v>3.84</v>
      </c>
      <c r="D145" s="342">
        <v>46402</v>
      </c>
      <c r="E145" s="343" t="s">
        <v>14</v>
      </c>
      <c r="F145" s="343" t="s">
        <v>7</v>
      </c>
      <c r="G145" s="344">
        <v>10000000</v>
      </c>
      <c r="H145" s="345">
        <v>99.855999999999995</v>
      </c>
      <c r="I145" s="409">
        <v>9985600</v>
      </c>
      <c r="J145" s="308">
        <f t="shared" si="7"/>
        <v>290</v>
      </c>
      <c r="K145" s="215">
        <f t="shared" si="8"/>
        <v>6.3881100799566262E-3</v>
      </c>
    </row>
    <row r="146" spans="1:11" s="264" customFormat="1" ht="11.25" x14ac:dyDescent="0.2">
      <c r="A146" s="332" t="s">
        <v>100</v>
      </c>
      <c r="B146" s="333" t="s">
        <v>907</v>
      </c>
      <c r="C146" s="405">
        <v>4.07</v>
      </c>
      <c r="D146" s="309">
        <v>46114</v>
      </c>
      <c r="E146" s="336" t="s">
        <v>14</v>
      </c>
      <c r="F146" s="336" t="s">
        <v>7</v>
      </c>
      <c r="G146" s="337">
        <v>3000000</v>
      </c>
      <c r="H146" s="406">
        <v>100.0287</v>
      </c>
      <c r="I146" s="407">
        <v>3000861</v>
      </c>
      <c r="J146" s="300">
        <f t="shared" si="7"/>
        <v>2</v>
      </c>
      <c r="K146" s="213">
        <f t="shared" si="8"/>
        <v>1.9197474766312211E-3</v>
      </c>
    </row>
    <row r="147" spans="1:11" s="264" customFormat="1" ht="11.25" x14ac:dyDescent="0.2">
      <c r="A147" s="339" t="s">
        <v>101</v>
      </c>
      <c r="B147" s="340" t="s">
        <v>908</v>
      </c>
      <c r="C147" s="408">
        <v>3.78</v>
      </c>
      <c r="D147" s="342">
        <v>46255</v>
      </c>
      <c r="E147" s="343" t="s">
        <v>8</v>
      </c>
      <c r="F147" s="343" t="s">
        <v>7</v>
      </c>
      <c r="G147" s="344">
        <v>8000000</v>
      </c>
      <c r="H147" s="345">
        <v>99.942499999999995</v>
      </c>
      <c r="I147" s="409">
        <v>7995400</v>
      </c>
      <c r="J147" s="308">
        <f t="shared" si="7"/>
        <v>143</v>
      </c>
      <c r="K147" s="215">
        <f t="shared" si="8"/>
        <v>5.1149150109442813E-3</v>
      </c>
    </row>
    <row r="148" spans="1:11" s="264" customFormat="1" ht="11.25" x14ac:dyDescent="0.2">
      <c r="A148" s="332" t="s">
        <v>118</v>
      </c>
      <c r="B148" s="333" t="s">
        <v>909</v>
      </c>
      <c r="C148" s="405">
        <v>4.03</v>
      </c>
      <c r="D148" s="309">
        <v>46114</v>
      </c>
      <c r="E148" s="336" t="s">
        <v>8</v>
      </c>
      <c r="F148" s="336" t="s">
        <v>7</v>
      </c>
      <c r="G148" s="337">
        <v>15000000</v>
      </c>
      <c r="H148" s="406">
        <v>100.0641</v>
      </c>
      <c r="I148" s="407">
        <v>15009615</v>
      </c>
      <c r="J148" s="300">
        <f t="shared" si="7"/>
        <v>2</v>
      </c>
      <c r="K148" s="213">
        <f t="shared" si="8"/>
        <v>9.6021343612570278E-3</v>
      </c>
    </row>
    <row r="149" spans="1:11" s="264" customFormat="1" ht="11.25" x14ac:dyDescent="0.2">
      <c r="A149" s="339" t="s">
        <v>122</v>
      </c>
      <c r="B149" s="340" t="s">
        <v>910</v>
      </c>
      <c r="C149" s="408">
        <v>3.97</v>
      </c>
      <c r="D149" s="342">
        <v>46114</v>
      </c>
      <c r="E149" s="343" t="s">
        <v>14</v>
      </c>
      <c r="F149" s="343" t="s">
        <v>13</v>
      </c>
      <c r="G149" s="344">
        <v>14500000</v>
      </c>
      <c r="H149" s="345">
        <v>100.006</v>
      </c>
      <c r="I149" s="409">
        <v>14500870</v>
      </c>
      <c r="J149" s="308">
        <f t="shared" si="7"/>
        <v>2</v>
      </c>
      <c r="K149" s="215">
        <f t="shared" si="8"/>
        <v>9.27667379177422E-3</v>
      </c>
    </row>
    <row r="150" spans="1:11" s="264" customFormat="1" ht="11.25" x14ac:dyDescent="0.2">
      <c r="A150" s="332" t="s">
        <v>135</v>
      </c>
      <c r="B150" s="333" t="s">
        <v>911</v>
      </c>
      <c r="C150" s="405">
        <v>3.93</v>
      </c>
      <c r="D150" s="309">
        <v>46114</v>
      </c>
      <c r="E150" s="336" t="s">
        <v>14</v>
      </c>
      <c r="F150" s="336" t="s">
        <v>13</v>
      </c>
      <c r="G150" s="337">
        <v>13000000</v>
      </c>
      <c r="H150" s="406">
        <v>99.968500000000006</v>
      </c>
      <c r="I150" s="407">
        <v>12995905</v>
      </c>
      <c r="J150" s="300">
        <f t="shared" si="7"/>
        <v>2</v>
      </c>
      <c r="K150" s="213">
        <f t="shared" si="8"/>
        <v>8.3138991876961551E-3</v>
      </c>
    </row>
    <row r="151" spans="1:11" s="264" customFormat="1" ht="11.25" x14ac:dyDescent="0.2">
      <c r="A151" s="339" t="s">
        <v>912</v>
      </c>
      <c r="B151" s="340" t="s">
        <v>913</v>
      </c>
      <c r="C151" s="408">
        <v>4.4000000000000004</v>
      </c>
      <c r="D151" s="342">
        <v>46177</v>
      </c>
      <c r="E151" s="343" t="s">
        <v>8</v>
      </c>
      <c r="F151" s="343" t="s">
        <v>7</v>
      </c>
      <c r="G151" s="344">
        <v>2100000</v>
      </c>
      <c r="H151" s="345">
        <v>100.0549</v>
      </c>
      <c r="I151" s="409">
        <v>2101152.9</v>
      </c>
      <c r="J151" s="308">
        <f t="shared" si="7"/>
        <v>65</v>
      </c>
      <c r="K151" s="215">
        <f t="shared" si="8"/>
        <v>1.344175214310617E-3</v>
      </c>
    </row>
    <row r="152" spans="1:11" s="264" customFormat="1" ht="11.25" x14ac:dyDescent="0.2">
      <c r="A152" s="332" t="s">
        <v>146</v>
      </c>
      <c r="B152" s="333" t="s">
        <v>914</v>
      </c>
      <c r="C152" s="405">
        <v>3.84</v>
      </c>
      <c r="D152" s="309">
        <v>46114</v>
      </c>
      <c r="E152" s="336" t="s">
        <v>8</v>
      </c>
      <c r="F152" s="336" t="s">
        <v>7</v>
      </c>
      <c r="G152" s="337">
        <v>6500000</v>
      </c>
      <c r="H152" s="406">
        <v>99.970699999999994</v>
      </c>
      <c r="I152" s="407">
        <v>6498095.5</v>
      </c>
      <c r="J152" s="300">
        <f t="shared" si="7"/>
        <v>2</v>
      </c>
      <c r="K152" s="213">
        <f t="shared" si="8"/>
        <v>4.1570410755558803E-3</v>
      </c>
    </row>
    <row r="153" spans="1:11" s="264" customFormat="1" ht="11.25" x14ac:dyDescent="0.2">
      <c r="A153" s="339" t="s">
        <v>147</v>
      </c>
      <c r="B153" s="340" t="s">
        <v>915</v>
      </c>
      <c r="C153" s="408">
        <v>3.82</v>
      </c>
      <c r="D153" s="342">
        <v>46114</v>
      </c>
      <c r="E153" s="343" t="s">
        <v>14</v>
      </c>
      <c r="F153" s="343" t="s">
        <v>13</v>
      </c>
      <c r="G153" s="344">
        <v>12000000</v>
      </c>
      <c r="H153" s="345">
        <v>100.0008</v>
      </c>
      <c r="I153" s="409">
        <v>12000096</v>
      </c>
      <c r="J153" s="308">
        <f t="shared" si="7"/>
        <v>2</v>
      </c>
      <c r="K153" s="215">
        <f t="shared" si="8"/>
        <v>7.6768480830443032E-3</v>
      </c>
    </row>
    <row r="154" spans="1:11" s="264" customFormat="1" ht="11.25" x14ac:dyDescent="0.2">
      <c r="A154" s="332" t="s">
        <v>152</v>
      </c>
      <c r="B154" s="333" t="s">
        <v>916</v>
      </c>
      <c r="C154" s="405">
        <v>4.07</v>
      </c>
      <c r="D154" s="309">
        <v>46114</v>
      </c>
      <c r="E154" s="336" t="s">
        <v>14</v>
      </c>
      <c r="F154" s="336" t="s">
        <v>7</v>
      </c>
      <c r="G154" s="337">
        <v>10000000</v>
      </c>
      <c r="H154" s="406">
        <v>100.011</v>
      </c>
      <c r="I154" s="407">
        <v>10001100</v>
      </c>
      <c r="J154" s="300">
        <f t="shared" si="7"/>
        <v>2</v>
      </c>
      <c r="K154" s="213">
        <f t="shared" si="8"/>
        <v>6.398025929403763E-3</v>
      </c>
    </row>
    <row r="155" spans="1:11" s="264" customFormat="1" ht="11.25" x14ac:dyDescent="0.2">
      <c r="A155" s="339" t="s">
        <v>153</v>
      </c>
      <c r="B155" s="340" t="s">
        <v>917</v>
      </c>
      <c r="C155" s="408">
        <v>3.75</v>
      </c>
      <c r="D155" s="342">
        <v>46251</v>
      </c>
      <c r="E155" s="343" t="s">
        <v>14</v>
      </c>
      <c r="F155" s="343" t="s">
        <v>7</v>
      </c>
      <c r="G155" s="344">
        <v>4000000</v>
      </c>
      <c r="H155" s="345">
        <v>99.939700000000002</v>
      </c>
      <c r="I155" s="409">
        <v>3997588</v>
      </c>
      <c r="J155" s="308">
        <f t="shared" si="7"/>
        <v>139</v>
      </c>
      <c r="K155" s="215">
        <f t="shared" si="8"/>
        <v>2.5573858554632321E-3</v>
      </c>
    </row>
    <row r="156" spans="1:11" s="264" customFormat="1" ht="11.25" x14ac:dyDescent="0.2">
      <c r="A156" s="332" t="s">
        <v>163</v>
      </c>
      <c r="B156" s="333" t="s">
        <v>918</v>
      </c>
      <c r="C156" s="405">
        <v>4.0199999999999996</v>
      </c>
      <c r="D156" s="309">
        <v>46118</v>
      </c>
      <c r="E156" s="336" t="s">
        <v>14</v>
      </c>
      <c r="F156" s="336" t="s">
        <v>7</v>
      </c>
      <c r="G156" s="337">
        <v>1300000</v>
      </c>
      <c r="H156" s="406">
        <v>100.0431</v>
      </c>
      <c r="I156" s="407">
        <v>1300560.3</v>
      </c>
      <c r="J156" s="300">
        <f t="shared" si="7"/>
        <v>6</v>
      </c>
      <c r="K156" s="213">
        <f t="shared" si="8"/>
        <v>8.3201033107889509E-4</v>
      </c>
    </row>
    <row r="157" spans="1:11" s="264" customFormat="1" ht="11.25" x14ac:dyDescent="0.2">
      <c r="A157" s="339" t="s">
        <v>164</v>
      </c>
      <c r="B157" s="340" t="s">
        <v>919</v>
      </c>
      <c r="C157" s="408">
        <v>3.75</v>
      </c>
      <c r="D157" s="342">
        <v>46311</v>
      </c>
      <c r="E157" s="343" t="s">
        <v>14</v>
      </c>
      <c r="F157" s="343" t="s">
        <v>7</v>
      </c>
      <c r="G157" s="344">
        <v>10000000</v>
      </c>
      <c r="H157" s="345">
        <v>99.893500000000003</v>
      </c>
      <c r="I157" s="409">
        <v>9989350</v>
      </c>
      <c r="J157" s="308">
        <f t="shared" si="7"/>
        <v>199</v>
      </c>
      <c r="K157" s="215">
        <f t="shared" si="8"/>
        <v>6.3905090757906116E-3</v>
      </c>
    </row>
    <row r="158" spans="1:11" s="264" customFormat="1" ht="11.25" x14ac:dyDescent="0.2">
      <c r="A158" s="332" t="s">
        <v>167</v>
      </c>
      <c r="B158" s="333" t="s">
        <v>920</v>
      </c>
      <c r="C158" s="405">
        <v>3.91</v>
      </c>
      <c r="D158" s="309">
        <v>46114</v>
      </c>
      <c r="E158" s="336" t="s">
        <v>14</v>
      </c>
      <c r="F158" s="336" t="s">
        <v>13</v>
      </c>
      <c r="G158" s="337">
        <v>7000000</v>
      </c>
      <c r="H158" s="406">
        <v>100.0271</v>
      </c>
      <c r="I158" s="407">
        <v>7001897</v>
      </c>
      <c r="J158" s="300">
        <f t="shared" si="7"/>
        <v>2</v>
      </c>
      <c r="K158" s="213">
        <f t="shared" si="8"/>
        <v>4.4793391287972746E-3</v>
      </c>
    </row>
    <row r="159" spans="1:11" s="264" customFormat="1" ht="11.25" x14ac:dyDescent="0.2">
      <c r="A159" s="339" t="s">
        <v>168</v>
      </c>
      <c r="B159" s="340" t="s">
        <v>921</v>
      </c>
      <c r="C159" s="408">
        <v>3.93</v>
      </c>
      <c r="D159" s="342">
        <v>46114</v>
      </c>
      <c r="E159" s="343" t="s">
        <v>14</v>
      </c>
      <c r="F159" s="343" t="s">
        <v>13</v>
      </c>
      <c r="G159" s="344">
        <v>10250000</v>
      </c>
      <c r="H159" s="345">
        <v>100.02930000000001</v>
      </c>
      <c r="I159" s="409">
        <v>10253003.25</v>
      </c>
      <c r="J159" s="308">
        <f t="shared" si="7"/>
        <v>2</v>
      </c>
      <c r="K159" s="215">
        <f t="shared" si="8"/>
        <v>6.5591765553550162E-3</v>
      </c>
    </row>
    <row r="160" spans="1:11" s="264" customFormat="1" ht="11.25" x14ac:dyDescent="0.2">
      <c r="A160" s="458" t="s">
        <v>777</v>
      </c>
      <c r="B160" s="459"/>
      <c r="C160" s="282"/>
      <c r="D160" s="283"/>
      <c r="E160" s="284"/>
      <c r="F160" s="284"/>
      <c r="G160" s="285">
        <f>SUM(G134:G159)</f>
        <v>196100000</v>
      </c>
      <c r="H160" s="286"/>
      <c r="I160" s="285">
        <f>SUM(I134:I159)</f>
        <v>196056493.65000001</v>
      </c>
      <c r="J160" s="285"/>
      <c r="K160" s="404">
        <f>SUM(K134:K159)</f>
        <v>0.12542365639786465</v>
      </c>
    </row>
    <row r="161" spans="1:11" s="264" customFormat="1" ht="7.5" customHeight="1" x14ac:dyDescent="0.2">
      <c r="A161" s="410"/>
      <c r="B161" s="410"/>
      <c r="C161" s="410"/>
      <c r="D161" s="411"/>
      <c r="E161" s="410"/>
      <c r="F161" s="410"/>
      <c r="G161" s="410"/>
      <c r="H161" s="412"/>
      <c r="I161" s="410"/>
      <c r="J161" s="413"/>
      <c r="K161" s="414"/>
    </row>
    <row r="162" spans="1:11" s="264" customFormat="1" ht="11.25" x14ac:dyDescent="0.2">
      <c r="A162" s="464" t="s">
        <v>765</v>
      </c>
      <c r="B162" s="465"/>
      <c r="C162" s="265"/>
      <c r="D162" s="293"/>
      <c r="E162" s="267"/>
      <c r="F162" s="267"/>
      <c r="G162" s="268"/>
      <c r="H162" s="269"/>
      <c r="I162" s="270"/>
      <c r="J162" s="265"/>
      <c r="K162" s="271"/>
    </row>
    <row r="163" spans="1:11" s="264" customFormat="1" ht="11.25" x14ac:dyDescent="0.2">
      <c r="A163" s="415" t="s">
        <v>19</v>
      </c>
      <c r="B163" s="416" t="s">
        <v>922</v>
      </c>
      <c r="C163" s="417">
        <v>3.72</v>
      </c>
      <c r="D163" s="309">
        <v>46114</v>
      </c>
      <c r="E163" s="418" t="s">
        <v>18</v>
      </c>
      <c r="F163" s="418" t="s">
        <v>20</v>
      </c>
      <c r="G163" s="419">
        <v>15000000</v>
      </c>
      <c r="H163" s="402">
        <v>100</v>
      </c>
      <c r="I163" s="420">
        <v>15000000</v>
      </c>
      <c r="J163" s="421">
        <f t="shared" ref="J163:J177" si="9">D163-$A$2</f>
        <v>2</v>
      </c>
      <c r="K163" s="238">
        <f t="shared" ref="K163:K177" si="10">I163/$I$187</f>
        <v>9.5959833359386907E-3</v>
      </c>
    </row>
    <row r="164" spans="1:11" s="264" customFormat="1" ht="11.25" x14ac:dyDescent="0.2">
      <c r="A164" s="422" t="s">
        <v>58</v>
      </c>
      <c r="B164" s="325" t="s">
        <v>923</v>
      </c>
      <c r="C164" s="326">
        <v>3.75</v>
      </c>
      <c r="D164" s="310">
        <v>46120</v>
      </c>
      <c r="E164" s="328" t="s">
        <v>18</v>
      </c>
      <c r="F164" s="328" t="s">
        <v>20</v>
      </c>
      <c r="G164" s="329">
        <v>2000000</v>
      </c>
      <c r="H164" s="360">
        <v>100</v>
      </c>
      <c r="I164" s="423">
        <v>2000000</v>
      </c>
      <c r="J164" s="424">
        <f t="shared" si="9"/>
        <v>8</v>
      </c>
      <c r="K164" s="331">
        <f t="shared" si="10"/>
        <v>1.2794644447918255E-3</v>
      </c>
    </row>
    <row r="165" spans="1:11" s="264" customFormat="1" ht="11.25" x14ac:dyDescent="0.2">
      <c r="A165" s="415" t="s">
        <v>59</v>
      </c>
      <c r="B165" s="416" t="s">
        <v>924</v>
      </c>
      <c r="C165" s="417">
        <v>3.72</v>
      </c>
      <c r="D165" s="309">
        <v>46120</v>
      </c>
      <c r="E165" s="418" t="s">
        <v>18</v>
      </c>
      <c r="F165" s="418" t="s">
        <v>60</v>
      </c>
      <c r="G165" s="419">
        <v>5675000</v>
      </c>
      <c r="H165" s="402">
        <v>100</v>
      </c>
      <c r="I165" s="420">
        <v>5675000</v>
      </c>
      <c r="J165" s="421">
        <f t="shared" si="9"/>
        <v>8</v>
      </c>
      <c r="K165" s="238">
        <f t="shared" si="10"/>
        <v>3.630480362096805E-3</v>
      </c>
    </row>
    <row r="166" spans="1:11" s="264" customFormat="1" ht="11.25" x14ac:dyDescent="0.2">
      <c r="A166" s="422" t="s">
        <v>87</v>
      </c>
      <c r="B166" s="325" t="s">
        <v>925</v>
      </c>
      <c r="C166" s="326">
        <v>3.72</v>
      </c>
      <c r="D166" s="310">
        <v>46120</v>
      </c>
      <c r="E166" s="328" t="s">
        <v>18</v>
      </c>
      <c r="F166" s="328" t="s">
        <v>926</v>
      </c>
      <c r="G166" s="329">
        <v>2350000</v>
      </c>
      <c r="H166" s="360">
        <v>100</v>
      </c>
      <c r="I166" s="423">
        <v>2350000</v>
      </c>
      <c r="J166" s="424">
        <f t="shared" si="9"/>
        <v>8</v>
      </c>
      <c r="K166" s="331">
        <f t="shared" si="10"/>
        <v>1.5033707226303949E-3</v>
      </c>
    </row>
    <row r="167" spans="1:11" s="264" customFormat="1" ht="11.25" x14ac:dyDescent="0.2">
      <c r="A167" s="415" t="s">
        <v>103</v>
      </c>
      <c r="B167" s="416" t="s">
        <v>927</v>
      </c>
      <c r="C167" s="417">
        <v>3.72</v>
      </c>
      <c r="D167" s="309">
        <v>46114</v>
      </c>
      <c r="E167" s="418" t="s">
        <v>18</v>
      </c>
      <c r="F167" s="418" t="s">
        <v>20</v>
      </c>
      <c r="G167" s="419">
        <v>1500000</v>
      </c>
      <c r="H167" s="402">
        <v>100</v>
      </c>
      <c r="I167" s="420">
        <v>1500000</v>
      </c>
      <c r="J167" s="421">
        <f t="shared" si="9"/>
        <v>2</v>
      </c>
      <c r="K167" s="238">
        <f t="shared" si="10"/>
        <v>9.595983335938692E-4</v>
      </c>
    </row>
    <row r="168" spans="1:11" s="264" customFormat="1" ht="11.25" x14ac:dyDescent="0.2">
      <c r="A168" s="422" t="s">
        <v>106</v>
      </c>
      <c r="B168" s="325" t="s">
        <v>928</v>
      </c>
      <c r="C168" s="326">
        <v>3.72</v>
      </c>
      <c r="D168" s="310">
        <v>46120</v>
      </c>
      <c r="E168" s="328" t="s">
        <v>18</v>
      </c>
      <c r="F168" s="328" t="s">
        <v>20</v>
      </c>
      <c r="G168" s="329">
        <v>10000000</v>
      </c>
      <c r="H168" s="360">
        <v>100</v>
      </c>
      <c r="I168" s="423">
        <v>10000000</v>
      </c>
      <c r="J168" s="424">
        <f t="shared" si="9"/>
        <v>8</v>
      </c>
      <c r="K168" s="331">
        <f t="shared" si="10"/>
        <v>6.3973222239591277E-3</v>
      </c>
    </row>
    <row r="169" spans="1:11" s="264" customFormat="1" ht="11.25" x14ac:dyDescent="0.2">
      <c r="A169" s="415" t="s">
        <v>107</v>
      </c>
      <c r="B169" s="416" t="s">
        <v>929</v>
      </c>
      <c r="C169" s="417">
        <v>3.72</v>
      </c>
      <c r="D169" s="309">
        <v>46120</v>
      </c>
      <c r="E169" s="418" t="s">
        <v>18</v>
      </c>
      <c r="F169" s="418" t="s">
        <v>20</v>
      </c>
      <c r="G169" s="419">
        <v>2000000</v>
      </c>
      <c r="H169" s="402">
        <v>100</v>
      </c>
      <c r="I169" s="420">
        <v>2000000</v>
      </c>
      <c r="J169" s="421">
        <f t="shared" si="9"/>
        <v>8</v>
      </c>
      <c r="K169" s="238">
        <f t="shared" si="10"/>
        <v>1.2794644447918255E-3</v>
      </c>
    </row>
    <row r="170" spans="1:11" s="264" customFormat="1" ht="11.25" x14ac:dyDescent="0.2">
      <c r="A170" s="422" t="s">
        <v>109</v>
      </c>
      <c r="B170" s="325" t="s">
        <v>930</v>
      </c>
      <c r="C170" s="326">
        <v>3.72</v>
      </c>
      <c r="D170" s="310">
        <v>46114</v>
      </c>
      <c r="E170" s="328" t="s">
        <v>18</v>
      </c>
      <c r="F170" s="328" t="s">
        <v>20</v>
      </c>
      <c r="G170" s="329">
        <v>7790000</v>
      </c>
      <c r="H170" s="360">
        <v>100</v>
      </c>
      <c r="I170" s="423">
        <v>7790000</v>
      </c>
      <c r="J170" s="424">
        <f t="shared" si="9"/>
        <v>2</v>
      </c>
      <c r="K170" s="331">
        <f t="shared" si="10"/>
        <v>4.9835140124641604E-3</v>
      </c>
    </row>
    <row r="171" spans="1:11" s="264" customFormat="1" ht="11.25" x14ac:dyDescent="0.2">
      <c r="A171" s="415" t="s">
        <v>120</v>
      </c>
      <c r="B171" s="416" t="s">
        <v>931</v>
      </c>
      <c r="C171" s="417">
        <v>3.72</v>
      </c>
      <c r="D171" s="309">
        <v>46120</v>
      </c>
      <c r="E171" s="418" t="s">
        <v>18</v>
      </c>
      <c r="F171" s="418" t="s">
        <v>20</v>
      </c>
      <c r="G171" s="419">
        <v>800000</v>
      </c>
      <c r="H171" s="402">
        <v>100</v>
      </c>
      <c r="I171" s="420">
        <v>800000</v>
      </c>
      <c r="J171" s="421">
        <f t="shared" si="9"/>
        <v>8</v>
      </c>
      <c r="K171" s="238">
        <f t="shared" si="10"/>
        <v>5.1178577791673023E-4</v>
      </c>
    </row>
    <row r="172" spans="1:11" s="264" customFormat="1" ht="11.25" x14ac:dyDescent="0.2">
      <c r="A172" s="422" t="s">
        <v>123</v>
      </c>
      <c r="B172" s="325" t="s">
        <v>932</v>
      </c>
      <c r="C172" s="326">
        <v>3.72</v>
      </c>
      <c r="D172" s="310">
        <v>46114</v>
      </c>
      <c r="E172" s="328" t="s">
        <v>18</v>
      </c>
      <c r="F172" s="328" t="s">
        <v>933</v>
      </c>
      <c r="G172" s="329">
        <v>1400000</v>
      </c>
      <c r="H172" s="360">
        <v>100</v>
      </c>
      <c r="I172" s="423">
        <v>1400000</v>
      </c>
      <c r="J172" s="424">
        <f t="shared" si="9"/>
        <v>2</v>
      </c>
      <c r="K172" s="331">
        <f t="shared" si="10"/>
        <v>8.9562511135427784E-4</v>
      </c>
    </row>
    <row r="173" spans="1:11" s="264" customFormat="1" ht="11.25" x14ac:dyDescent="0.2">
      <c r="A173" s="415" t="s">
        <v>124</v>
      </c>
      <c r="B173" s="416" t="s">
        <v>934</v>
      </c>
      <c r="C173" s="417">
        <v>3.72</v>
      </c>
      <c r="D173" s="309">
        <v>46114</v>
      </c>
      <c r="E173" s="418" t="s">
        <v>18</v>
      </c>
      <c r="F173" s="418" t="s">
        <v>933</v>
      </c>
      <c r="G173" s="419">
        <v>4750000</v>
      </c>
      <c r="H173" s="402">
        <v>100</v>
      </c>
      <c r="I173" s="420">
        <v>4750000</v>
      </c>
      <c r="J173" s="421">
        <f t="shared" si="9"/>
        <v>2</v>
      </c>
      <c r="K173" s="238">
        <f t="shared" si="10"/>
        <v>3.0387280563805856E-3</v>
      </c>
    </row>
    <row r="174" spans="1:11" s="264" customFormat="1" ht="11.25" x14ac:dyDescent="0.2">
      <c r="A174" s="422" t="s">
        <v>130</v>
      </c>
      <c r="B174" s="325" t="s">
        <v>935</v>
      </c>
      <c r="C174" s="326">
        <v>3.75</v>
      </c>
      <c r="D174" s="310">
        <v>46114</v>
      </c>
      <c r="E174" s="328" t="s">
        <v>18</v>
      </c>
      <c r="F174" s="328" t="s">
        <v>936</v>
      </c>
      <c r="G174" s="329">
        <v>2000000</v>
      </c>
      <c r="H174" s="360">
        <v>100</v>
      </c>
      <c r="I174" s="423">
        <v>2000000</v>
      </c>
      <c r="J174" s="424">
        <f t="shared" si="9"/>
        <v>2</v>
      </c>
      <c r="K174" s="331">
        <f t="shared" si="10"/>
        <v>1.2794644447918255E-3</v>
      </c>
    </row>
    <row r="175" spans="1:11" s="264" customFormat="1" ht="11.25" x14ac:dyDescent="0.2">
      <c r="A175" s="415" t="s">
        <v>132</v>
      </c>
      <c r="B175" s="416" t="s">
        <v>937</v>
      </c>
      <c r="C175" s="417">
        <v>3.72</v>
      </c>
      <c r="D175" s="309">
        <v>46119</v>
      </c>
      <c r="E175" s="418" t="s">
        <v>20</v>
      </c>
      <c r="F175" s="418" t="s">
        <v>20</v>
      </c>
      <c r="G175" s="419">
        <v>1045000</v>
      </c>
      <c r="H175" s="402">
        <v>100</v>
      </c>
      <c r="I175" s="420">
        <v>1045000</v>
      </c>
      <c r="J175" s="421">
        <f t="shared" si="9"/>
        <v>7</v>
      </c>
      <c r="K175" s="238">
        <f t="shared" si="10"/>
        <v>6.685201724037288E-4</v>
      </c>
    </row>
    <row r="176" spans="1:11" s="264" customFormat="1" ht="11.25" x14ac:dyDescent="0.2">
      <c r="A176" s="422" t="s">
        <v>143</v>
      </c>
      <c r="B176" s="325" t="s">
        <v>938</v>
      </c>
      <c r="C176" s="326">
        <v>3.75</v>
      </c>
      <c r="D176" s="310">
        <v>46114</v>
      </c>
      <c r="E176" s="328" t="s">
        <v>18</v>
      </c>
      <c r="F176" s="328" t="s">
        <v>60</v>
      </c>
      <c r="G176" s="329">
        <v>12700000</v>
      </c>
      <c r="H176" s="360">
        <v>100</v>
      </c>
      <c r="I176" s="423">
        <v>12700000</v>
      </c>
      <c r="J176" s="424">
        <f t="shared" si="9"/>
        <v>2</v>
      </c>
      <c r="K176" s="331">
        <f t="shared" si="10"/>
        <v>8.1245992244280921E-3</v>
      </c>
    </row>
    <row r="177" spans="1:11" s="264" customFormat="1" ht="11.25" x14ac:dyDescent="0.2">
      <c r="A177" s="415" t="s">
        <v>144</v>
      </c>
      <c r="B177" s="416" t="s">
        <v>939</v>
      </c>
      <c r="C177" s="417">
        <v>3.75</v>
      </c>
      <c r="D177" s="309">
        <v>46114</v>
      </c>
      <c r="E177" s="418" t="s">
        <v>18</v>
      </c>
      <c r="F177" s="418" t="s">
        <v>60</v>
      </c>
      <c r="G177" s="419">
        <v>5790000</v>
      </c>
      <c r="H177" s="402">
        <v>100</v>
      </c>
      <c r="I177" s="420">
        <v>5790000</v>
      </c>
      <c r="J177" s="421">
        <f t="shared" si="9"/>
        <v>2</v>
      </c>
      <c r="K177" s="238">
        <f t="shared" si="10"/>
        <v>3.704049567672335E-3</v>
      </c>
    </row>
    <row r="178" spans="1:11" s="264" customFormat="1" ht="11.25" x14ac:dyDescent="0.2">
      <c r="A178" s="458" t="s">
        <v>777</v>
      </c>
      <c r="B178" s="459"/>
      <c r="C178" s="282"/>
      <c r="D178" s="283"/>
      <c r="E178" s="284"/>
      <c r="F178" s="284"/>
      <c r="G178" s="285">
        <f>SUM(G163:G177)</f>
        <v>74800000</v>
      </c>
      <c r="H178" s="286"/>
      <c r="I178" s="285">
        <f>SUM(I163:I177)</f>
        <v>74800000</v>
      </c>
      <c r="J178" s="287"/>
      <c r="K178" s="288">
        <f>SUM(K163:K177)</f>
        <v>4.7851970235214265E-2</v>
      </c>
    </row>
    <row r="179" spans="1:11" s="264" customFormat="1" ht="7.5" customHeight="1" x14ac:dyDescent="0.2">
      <c r="D179" s="289"/>
      <c r="H179" s="290"/>
      <c r="J179" s="291"/>
      <c r="K179" s="292"/>
    </row>
    <row r="180" spans="1:11" s="264" customFormat="1" ht="11.25" x14ac:dyDescent="0.2">
      <c r="A180" s="464" t="s">
        <v>769</v>
      </c>
      <c r="B180" s="465"/>
      <c r="C180" s="265"/>
      <c r="D180" s="293"/>
      <c r="E180" s="267"/>
      <c r="F180" s="267"/>
      <c r="G180" s="268"/>
      <c r="H180" s="269"/>
      <c r="I180" s="270"/>
      <c r="J180" s="265"/>
      <c r="K180" s="271"/>
    </row>
    <row r="181" spans="1:11" s="264" customFormat="1" ht="11.25" x14ac:dyDescent="0.2">
      <c r="A181" s="313" t="s">
        <v>77</v>
      </c>
      <c r="B181" s="313" t="s">
        <v>940</v>
      </c>
      <c r="C181" s="425">
        <v>3.87</v>
      </c>
      <c r="D181" s="309">
        <v>46114</v>
      </c>
      <c r="E181" s="315" t="s">
        <v>18</v>
      </c>
      <c r="F181" s="315" t="s">
        <v>60</v>
      </c>
      <c r="G181" s="354">
        <v>2500000</v>
      </c>
      <c r="H181" s="316">
        <v>100.0275</v>
      </c>
      <c r="I181" s="355">
        <v>2500687.5</v>
      </c>
      <c r="J181" s="300">
        <f t="shared" ref="J181:J184" si="11">D181-$A$2</f>
        <v>2</v>
      </c>
      <c r="K181" s="115">
        <f>I181/$I$187</f>
        <v>1.5997703718926791E-3</v>
      </c>
    </row>
    <row r="182" spans="1:11" s="264" customFormat="1" ht="11.25" x14ac:dyDescent="0.2">
      <c r="A182" s="385" t="s">
        <v>94</v>
      </c>
      <c r="B182" s="386" t="s">
        <v>941</v>
      </c>
      <c r="C182" s="387">
        <v>4.665</v>
      </c>
      <c r="D182" s="310">
        <v>46190</v>
      </c>
      <c r="E182" s="388" t="s">
        <v>18</v>
      </c>
      <c r="F182" s="388" t="s">
        <v>60</v>
      </c>
      <c r="G182" s="368">
        <v>10700000</v>
      </c>
      <c r="H182" s="390">
        <v>100.1858</v>
      </c>
      <c r="I182" s="369">
        <v>10719880.6</v>
      </c>
      <c r="J182" s="308">
        <f t="shared" si="11"/>
        <v>78</v>
      </c>
      <c r="K182" s="70">
        <f>I182/$I$187</f>
        <v>6.8578530400568308E-3</v>
      </c>
    </row>
    <row r="183" spans="1:11" s="264" customFormat="1" ht="11.25" x14ac:dyDescent="0.2">
      <c r="A183" s="313" t="s">
        <v>129</v>
      </c>
      <c r="B183" s="313" t="s">
        <v>942</v>
      </c>
      <c r="C183" s="425">
        <v>0.875</v>
      </c>
      <c r="D183" s="309">
        <v>46286</v>
      </c>
      <c r="E183" s="315" t="s">
        <v>18</v>
      </c>
      <c r="F183" s="315" t="s">
        <v>60</v>
      </c>
      <c r="G183" s="354">
        <v>5400000</v>
      </c>
      <c r="H183" s="316">
        <v>98.624099999999999</v>
      </c>
      <c r="I183" s="355">
        <v>5325701.4000000004</v>
      </c>
      <c r="J183" s="300">
        <f t="shared" si="11"/>
        <v>174</v>
      </c>
      <c r="K183" s="115">
        <f>I183/$I$187</f>
        <v>3.4070227924390241E-3</v>
      </c>
    </row>
    <row r="184" spans="1:11" s="264" customFormat="1" ht="11.25" x14ac:dyDescent="0.2">
      <c r="A184" s="385" t="s">
        <v>169</v>
      </c>
      <c r="B184" s="386" t="s">
        <v>943</v>
      </c>
      <c r="C184" s="387">
        <v>4.6840000000000002</v>
      </c>
      <c r="D184" s="310">
        <v>46150</v>
      </c>
      <c r="E184" s="388" t="s">
        <v>18</v>
      </c>
      <c r="F184" s="388" t="s">
        <v>20</v>
      </c>
      <c r="G184" s="368">
        <v>12400000</v>
      </c>
      <c r="H184" s="390">
        <v>100.07950599999999</v>
      </c>
      <c r="I184" s="369">
        <v>12409858.744000001</v>
      </c>
      <c r="J184" s="308">
        <f t="shared" si="11"/>
        <v>38</v>
      </c>
      <c r="K184" s="70">
        <f>I184/$I$187</f>
        <v>7.9389865139184706E-3</v>
      </c>
    </row>
    <row r="185" spans="1:11" s="264" customFormat="1" ht="11.25" x14ac:dyDescent="0.2">
      <c r="A185" s="468" t="s">
        <v>777</v>
      </c>
      <c r="B185" s="468"/>
      <c r="C185" s="426"/>
      <c r="D185" s="427"/>
      <c r="E185" s="428"/>
      <c r="F185" s="428"/>
      <c r="G185" s="429">
        <f>SUM(G181:G184)</f>
        <v>31000000</v>
      </c>
      <c r="H185" s="430"/>
      <c r="I185" s="429">
        <f>SUM(I181:I184)</f>
        <v>30956128.244000003</v>
      </c>
      <c r="J185" s="431"/>
      <c r="K185" s="432">
        <f>SUM(K181:K184)</f>
        <v>1.9803632718307006E-2</v>
      </c>
    </row>
    <row r="186" spans="1:11" s="264" customFormat="1" ht="7.5" customHeight="1" x14ac:dyDescent="0.2">
      <c r="A186" s="254"/>
      <c r="B186" s="254"/>
      <c r="C186" s="254"/>
      <c r="D186" s="433"/>
      <c r="E186" s="254"/>
      <c r="F186" s="254"/>
      <c r="G186" s="254"/>
      <c r="H186" s="434"/>
      <c r="I186" s="254"/>
      <c r="J186" s="254"/>
      <c r="K186" s="435"/>
    </row>
    <row r="187" spans="1:11" s="264" customFormat="1" ht="12" thickBot="1" x14ac:dyDescent="0.25">
      <c r="A187" s="469" t="s">
        <v>772</v>
      </c>
      <c r="B187" s="470"/>
      <c r="C187" s="436"/>
      <c r="D187" s="437"/>
      <c r="E187" s="436"/>
      <c r="F187" s="436"/>
      <c r="G187" s="438">
        <f>G185+G178+G160+G131+G97+G52+G48+G22+G16+G8</f>
        <v>1563154027.5630002</v>
      </c>
      <c r="H187" s="439"/>
      <c r="I187" s="438">
        <v>1563154027.5630002</v>
      </c>
      <c r="J187" s="440"/>
      <c r="K187" s="441">
        <v>1</v>
      </c>
    </row>
  </sheetData>
  <autoFilter ref="A1" xr:uid="{00000000-0009-0000-0000-000004000000}"/>
  <mergeCells count="23">
    <mergeCell ref="A162:B162"/>
    <mergeCell ref="A178:B178"/>
    <mergeCell ref="A180:B180"/>
    <mergeCell ref="A185:B185"/>
    <mergeCell ref="A187:B187"/>
    <mergeCell ref="A160:B160"/>
    <mergeCell ref="A18:B18"/>
    <mergeCell ref="A22:B22"/>
    <mergeCell ref="A24:B24"/>
    <mergeCell ref="A48:B48"/>
    <mergeCell ref="A50:B50"/>
    <mergeCell ref="A52:B52"/>
    <mergeCell ref="A54:B54"/>
    <mergeCell ref="A97:B97"/>
    <mergeCell ref="A99:B99"/>
    <mergeCell ref="A131:B131"/>
    <mergeCell ref="A133:B133"/>
    <mergeCell ref="A16:B16"/>
    <mergeCell ref="A1:K1"/>
    <mergeCell ref="A2:K2"/>
    <mergeCell ref="A6:B6"/>
    <mergeCell ref="A8:B8"/>
    <mergeCell ref="A10:B10"/>
  </mergeCells>
  <conditionalFormatting sqref="J25:J47">
    <cfRule type="cellIs" dxfId="0" priority="1" operator="lessThanOrEqual">
      <formula>0</formula>
    </cfRule>
  </conditionalFormatting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CCEA-B6BE-4162-BE73-776956F1BE95}">
  <dimension ref="A1:B10"/>
  <sheetViews>
    <sheetView workbookViewId="0">
      <selection activeCell="G33" sqref="G33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403</v>
      </c>
      <c r="B1" t="s">
        <v>404</v>
      </c>
    </row>
    <row r="2" spans="1:2" x14ac:dyDescent="0.25">
      <c r="A2" s="1" t="s">
        <v>9</v>
      </c>
      <c r="B2" t="s">
        <v>31</v>
      </c>
    </row>
    <row r="3" spans="1:2" x14ac:dyDescent="0.25">
      <c r="A3" t="s">
        <v>48</v>
      </c>
      <c r="B3" t="s">
        <v>398</v>
      </c>
    </row>
    <row r="4" spans="1:2" x14ac:dyDescent="0.25">
      <c r="A4" t="s">
        <v>3</v>
      </c>
      <c r="B4" t="s">
        <v>401</v>
      </c>
    </row>
    <row r="5" spans="1:2" x14ac:dyDescent="0.25">
      <c r="A5" t="s">
        <v>12</v>
      </c>
      <c r="B5" t="s">
        <v>400</v>
      </c>
    </row>
    <row r="6" spans="1:2" x14ac:dyDescent="0.25">
      <c r="A6" t="s">
        <v>5</v>
      </c>
      <c r="B6" t="s">
        <v>402</v>
      </c>
    </row>
    <row r="7" spans="1:2" x14ac:dyDescent="0.25">
      <c r="A7" t="s">
        <v>6</v>
      </c>
      <c r="B7" t="s">
        <v>56</v>
      </c>
    </row>
    <row r="8" spans="1:2" x14ac:dyDescent="0.25">
      <c r="A8" t="s">
        <v>15</v>
      </c>
      <c r="B8" t="s">
        <v>399</v>
      </c>
    </row>
    <row r="9" spans="1:2" x14ac:dyDescent="0.25">
      <c r="A9" t="s">
        <v>22</v>
      </c>
      <c r="B9" t="s">
        <v>156</v>
      </c>
    </row>
    <row r="10" spans="1:2" x14ac:dyDescent="0.25">
      <c r="A10" t="s">
        <v>4</v>
      </c>
      <c r="B10" t="s">
        <v>405</v>
      </c>
    </row>
  </sheetData>
  <sortState xmlns:xlrd2="http://schemas.microsoft.com/office/spreadsheetml/2017/richdata2" ref="A2:B10">
    <sortCondition ref="A4: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3 month balance &amp; Tx</vt:lpstr>
      <vt:lpstr>Avg of transaction type</vt:lpstr>
      <vt:lpstr>Schedule of Investments STBF</vt:lpstr>
      <vt:lpstr>Schedule of Investments D2D</vt:lpstr>
      <vt:lpstr>Sheet3</vt:lpstr>
      <vt:lpstr>'Schedule of Investments D2D'!Print_Area</vt:lpstr>
      <vt:lpstr>'Schedule of Investments STBF'!Print_Area</vt:lpstr>
      <vt:lpstr>'Schedule of Investments D2D'!Print_Titles</vt:lpstr>
      <vt:lpstr>'Schedule of Investments STBF'!Print_Titles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E Gries</dc:creator>
  <cp:lastModifiedBy>Bryant E Gries</cp:lastModifiedBy>
  <dcterms:created xsi:type="dcterms:W3CDTF">2026-04-22T15:48:16Z</dcterms:created>
  <dcterms:modified xsi:type="dcterms:W3CDTF">2026-05-15T13:52:49Z</dcterms:modified>
</cp:coreProperties>
</file>